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U:\материалы КТВ\ГОТОВО\"/>
    </mc:Choice>
  </mc:AlternateContent>
  <bookViews>
    <workbookView xWindow="240" yWindow="30" windowWidth="19440" windowHeight="10110"/>
  </bookViews>
  <sheets>
    <sheet name="Лист1" sheetId="1" r:id="rId1"/>
    <sheet name="XLR_NoRangeSheet" sheetId="2" state="veryHidden" r:id="rId2"/>
  </sheets>
  <definedNames>
    <definedName name="Query1">Лист1!$A$7:$AF$47</definedName>
    <definedName name="Query2_ADRES" hidden="1">XLR_NoRangeSheet!$C$6</definedName>
    <definedName name="Query2_EMAIL" hidden="1">XLR_NoRangeSheet!$H$6</definedName>
    <definedName name="Query2_KURATOR" hidden="1">XLR_NoRangeSheet!$F$6</definedName>
    <definedName name="Query2_NAME_LOTA" hidden="1">XLR_NoRangeSheet!$E$6</definedName>
    <definedName name="Query2_NLOTA" hidden="1">XLR_NoRangeSheet!$B$6</definedName>
    <definedName name="Query2_NOTE" hidden="1">XLR_NoRangeSheet!$J$6</definedName>
    <definedName name="Query2_NPO" hidden="1">XLR_NoRangeSheet!$I$6</definedName>
    <definedName name="Query2_PRIL_NOMER" hidden="1">XLR_NoRangeSheet!$S$6</definedName>
    <definedName name="Query2_SROK" hidden="1">XLR_NoRangeSheet!$K$6</definedName>
    <definedName name="Query2_TEL" hidden="1">XLR_NoRangeSheet!$G$6</definedName>
    <definedName name="Query2_TIP" hidden="1">XLR_NoRangeSheet!$Q$6</definedName>
    <definedName name="Query2_TIPNAME" hidden="1">XLR_NoRangeSheet!$R$6</definedName>
    <definedName name="Query2_UA2" hidden="1">XLR_NoRangeSheet!$O$6</definedName>
    <definedName name="Query2_UA2NAME" hidden="1">XLR_NoRangeSheet!$P$6</definedName>
    <definedName name="Query2_USERE" hidden="1">XLR_NoRangeSheet!$N$6</definedName>
    <definedName name="Query2_USERN" hidden="1">XLR_NoRangeSheet!$L$6</definedName>
    <definedName name="Query2_USERT" hidden="1">XLR_NoRangeSheet!$M$6</definedName>
    <definedName name="Query2_VCODE" hidden="1">XLR_NoRangeSheet!$D$6</definedName>
    <definedName name="Query3">Лист1!$A$53:$R$53</definedName>
    <definedName name="XLR_ERRNAMESTR" hidden="1">XLR_NoRangeSheet!$B$5</definedName>
    <definedName name="XLR_VERSION" hidden="1">XLR_NoRangeSheet!$A$5</definedName>
  </definedNames>
  <calcPr calcId="152511"/>
</workbook>
</file>

<file path=xl/calcChain.xml><?xml version="1.0" encoding="utf-8"?>
<calcChain xmlns="http://schemas.openxmlformats.org/spreadsheetml/2006/main">
  <c r="J8" i="1" l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7" i="1"/>
  <c r="M44" i="1" l="1"/>
  <c r="O44" i="1" s="1"/>
  <c r="P44" i="1" s="1"/>
  <c r="B44" i="1"/>
  <c r="M8" i="1" l="1"/>
  <c r="O8" i="1" s="1"/>
  <c r="P8" i="1" s="1"/>
  <c r="M9" i="1"/>
  <c r="O9" i="1" s="1"/>
  <c r="P9" i="1" s="1"/>
  <c r="M10" i="1"/>
  <c r="O10" i="1" s="1"/>
  <c r="P10" i="1" s="1"/>
  <c r="M11" i="1"/>
  <c r="O11" i="1" s="1"/>
  <c r="P11" i="1" s="1"/>
  <c r="M12" i="1"/>
  <c r="O12" i="1" s="1"/>
  <c r="P12" i="1" s="1"/>
  <c r="M13" i="1"/>
  <c r="O13" i="1" s="1"/>
  <c r="P13" i="1" s="1"/>
  <c r="M14" i="1"/>
  <c r="O14" i="1" s="1"/>
  <c r="P14" i="1" s="1"/>
  <c r="M15" i="1"/>
  <c r="O15" i="1" s="1"/>
  <c r="P15" i="1" s="1"/>
  <c r="M16" i="1"/>
  <c r="O16" i="1" s="1"/>
  <c r="P16" i="1" s="1"/>
  <c r="M17" i="1"/>
  <c r="O17" i="1" s="1"/>
  <c r="P17" i="1" s="1"/>
  <c r="M18" i="1"/>
  <c r="O18" i="1" s="1"/>
  <c r="P18" i="1" s="1"/>
  <c r="M19" i="1"/>
  <c r="O19" i="1" s="1"/>
  <c r="P19" i="1" s="1"/>
  <c r="M20" i="1"/>
  <c r="O20" i="1" s="1"/>
  <c r="P20" i="1" s="1"/>
  <c r="M21" i="1"/>
  <c r="O21" i="1" s="1"/>
  <c r="P21" i="1" s="1"/>
  <c r="M22" i="1"/>
  <c r="O22" i="1" s="1"/>
  <c r="P22" i="1" s="1"/>
  <c r="M23" i="1"/>
  <c r="O23" i="1" s="1"/>
  <c r="P23" i="1" s="1"/>
  <c r="M24" i="1"/>
  <c r="O24" i="1" s="1"/>
  <c r="P24" i="1" s="1"/>
  <c r="M25" i="1"/>
  <c r="O25" i="1" s="1"/>
  <c r="P25" i="1" s="1"/>
  <c r="M26" i="1"/>
  <c r="O26" i="1" s="1"/>
  <c r="P26" i="1" s="1"/>
  <c r="M27" i="1"/>
  <c r="O27" i="1" s="1"/>
  <c r="P27" i="1" s="1"/>
  <c r="M28" i="1"/>
  <c r="O28" i="1" s="1"/>
  <c r="P28" i="1" s="1"/>
  <c r="M29" i="1"/>
  <c r="O29" i="1" s="1"/>
  <c r="P29" i="1" s="1"/>
  <c r="M30" i="1"/>
  <c r="O30" i="1" s="1"/>
  <c r="P30" i="1" s="1"/>
  <c r="M31" i="1"/>
  <c r="O31" i="1" s="1"/>
  <c r="P31" i="1" s="1"/>
  <c r="M32" i="1"/>
  <c r="O32" i="1" s="1"/>
  <c r="P32" i="1" s="1"/>
  <c r="M33" i="1"/>
  <c r="O33" i="1" s="1"/>
  <c r="P33" i="1" s="1"/>
  <c r="M34" i="1"/>
  <c r="O34" i="1" s="1"/>
  <c r="P34" i="1" s="1"/>
  <c r="M35" i="1"/>
  <c r="O35" i="1" s="1"/>
  <c r="M36" i="1"/>
  <c r="O36" i="1" s="1"/>
  <c r="P36" i="1" s="1"/>
  <c r="M37" i="1"/>
  <c r="O37" i="1" s="1"/>
  <c r="P37" i="1" s="1"/>
  <c r="M38" i="1"/>
  <c r="O38" i="1" s="1"/>
  <c r="P38" i="1" s="1"/>
  <c r="M39" i="1"/>
  <c r="O39" i="1" s="1"/>
  <c r="P39" i="1" s="1"/>
  <c r="M40" i="1"/>
  <c r="O40" i="1" s="1"/>
  <c r="P40" i="1" s="1"/>
  <c r="M41" i="1"/>
  <c r="O41" i="1" s="1"/>
  <c r="P41" i="1" s="1"/>
  <c r="M42" i="1"/>
  <c r="O42" i="1" s="1"/>
  <c r="P42" i="1" s="1"/>
  <c r="M43" i="1"/>
  <c r="O43" i="1" s="1"/>
  <c r="P43" i="1" s="1"/>
  <c r="M45" i="1"/>
  <c r="O45" i="1" s="1"/>
  <c r="P45" i="1" s="1"/>
  <c r="M46" i="1"/>
  <c r="O46" i="1" s="1"/>
  <c r="P46" i="1" s="1"/>
  <c r="M7" i="1"/>
  <c r="O7" i="1" s="1"/>
  <c r="P7" i="1" s="1"/>
  <c r="P35" i="1" l="1"/>
  <c r="P47" i="1" s="1"/>
  <c r="O47" i="1"/>
  <c r="B46" i="1"/>
  <c r="B45" i="1"/>
  <c r="B43" i="1"/>
  <c r="B42" i="1"/>
  <c r="B41" i="1"/>
  <c r="B40" i="1"/>
  <c r="B39" i="1"/>
  <c r="B38" i="1"/>
  <c r="B37" i="1"/>
  <c r="B36" i="1"/>
  <c r="B35" i="1"/>
  <c r="B34" i="1"/>
  <c r="B33" i="1"/>
  <c r="B32" i="1"/>
  <c r="B31" i="1"/>
  <c r="B30" i="1"/>
  <c r="B29" i="1"/>
  <c r="B28" i="1"/>
  <c r="B27" i="1"/>
  <c r="B26" i="1"/>
  <c r="B25" i="1"/>
  <c r="B24" i="1"/>
  <c r="B23" i="1"/>
  <c r="B22" i="1"/>
  <c r="B21" i="1"/>
  <c r="B20" i="1"/>
  <c r="B19" i="1"/>
  <c r="B18" i="1"/>
  <c r="B17" i="1"/>
  <c r="B16" i="1"/>
  <c r="B15" i="1"/>
  <c r="B14" i="1"/>
  <c r="B13" i="1"/>
  <c r="B12" i="1"/>
  <c r="B11" i="1"/>
  <c r="B10" i="1"/>
  <c r="B9" i="1"/>
  <c r="B8" i="1"/>
  <c r="B7" i="1"/>
  <c r="B5" i="2"/>
  <c r="D63" i="1"/>
  <c r="D62" i="1"/>
  <c r="D61" i="1"/>
  <c r="P48" i="1" l="1"/>
</calcChain>
</file>

<file path=xl/sharedStrings.xml><?xml version="1.0" encoding="utf-8"?>
<sst xmlns="http://schemas.openxmlformats.org/spreadsheetml/2006/main" count="256" uniqueCount="205">
  <si>
    <t>№ п.п.</t>
  </si>
  <si>
    <t>Описание</t>
  </si>
  <si>
    <t>Адрес поставки</t>
  </si>
  <si>
    <t>Объем может быть изменен на 30% без изменения стоимости единицы</t>
  </si>
  <si>
    <t>Требуемые сроки поставки:</t>
  </si>
  <si>
    <t>Транспортировка товара:</t>
  </si>
  <si>
    <t>Особые условия</t>
  </si>
  <si>
    <t>Инициатор закупки:</t>
  </si>
  <si>
    <t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 за счет Поставщика.</t>
  </si>
  <si>
    <t>СПЕЦИФИКАЦИЯ</t>
  </si>
  <si>
    <t>Исполнитель:</t>
  </si>
  <si>
    <t>тел.</t>
  </si>
  <si>
    <t>Eд.изм</t>
  </si>
  <si>
    <t>Наименование товара</t>
  </si>
  <si>
    <t>Количество</t>
  </si>
  <si>
    <t>I кв.</t>
  </si>
  <si>
    <t>II кв.</t>
  </si>
  <si>
    <t>III кв.</t>
  </si>
  <si>
    <t>IV кв.</t>
  </si>
  <si>
    <t>Итого</t>
  </si>
  <si>
    <t>В т.ч. НДС</t>
  </si>
  <si>
    <t>ЛОТ</t>
  </si>
  <si>
    <t>не менее 12 месяцев</t>
  </si>
  <si>
    <t>Гарантийные обязательства</t>
  </si>
  <si>
    <t xml:space="preserve">Срок службы </t>
  </si>
  <si>
    <t>не менее 25 лет</t>
  </si>
  <si>
    <t>Номенклатура</t>
  </si>
  <si>
    <t>Производитель</t>
  </si>
  <si>
    <t>4.2, Developer  (build 122-D7)</t>
  </si>
  <si>
    <t>Query2</t>
  </si>
  <si>
    <t>Республика Башкортостан</t>
  </si>
  <si>
    <t>Поставка материалов для телевидения и интернет</t>
  </si>
  <si>
    <t>, тел. , эл.почта:</t>
  </si>
  <si>
    <t/>
  </si>
  <si>
    <t>31.12.2015</t>
  </si>
  <si>
    <t>Шушпанникова Елена Викторовна</t>
  </si>
  <si>
    <t>(347)221-57-56</t>
  </si>
  <si>
    <t>Отдел капитального строительства (ОКС)</t>
  </si>
  <si>
    <t>Приложение 1.4</t>
  </si>
  <si>
    <t>39077</t>
  </si>
  <si>
    <t>АДАПТЕР FC/APC-D-ТИПА</t>
  </si>
  <si>
    <t>Розетка оптическая проходная. Обозначение разъема - FC. Тип контакта - APC. Тип соединяемых волокон - одномод. Вид крепления - круглая с шайбой.</t>
  </si>
  <si>
    <t>шт</t>
  </si>
  <si>
    <t xml:space="preserve">  кол-во: 300; г. Стерлитамак, ул. Коммунистическая, д.30; Секварова С.В. 89656487022;  кол-во: 247; г. Уфа, ул. Каспийская, д.14; Мухаметшина З.Р. 89018173671</t>
  </si>
  <si>
    <t>37833</t>
  </si>
  <si>
    <t>АДАПТЕР FC/UPC D-ТИПА</t>
  </si>
  <si>
    <t>Розетка оптическая переходная.</t>
  </si>
  <si>
    <t xml:space="preserve">  кол-во: 20; г. Уфа, ул. Каспийская, д.14; Мухаметшина З.Р. 89018173671</t>
  </si>
  <si>
    <t>38751</t>
  </si>
  <si>
    <t>АДАПТЕР SC/APC SM</t>
  </si>
  <si>
    <t>Розетка оптическая проходная. Обозначение разъема - SC/APC. Тип контакта - APC. Тип соединяемых волокон - одномод. Вид крепления - под два винта</t>
  </si>
  <si>
    <t>39079</t>
  </si>
  <si>
    <t>АДАПТЕР SC/APC-FC/APC</t>
  </si>
  <si>
    <t xml:space="preserve">  кол-во: 300; г. Стерлитамак, ул. Коммунистическая, д.30; Секварова С.В. 89656487022;  кол-во: 45; г. Туймазы, ул. Гафурова, д.60; Николаичев А.П. 89018173670;  кол-во: 20; г. Уфа, ул. Каспийская, д.14; Мухаметшина З.Р. 89018173671</t>
  </si>
  <si>
    <t>39330</t>
  </si>
  <si>
    <t>ОТВЕТВИТЕЛЬ МАГИСТРАЛЬНЫЙ ТМН 108/58DC</t>
  </si>
  <si>
    <t>предназначен для ответвления части энергии радиочастотного сигнала на 2 направления от магистральной междомовой линии передачи в субмагистральные линии. 1 отвод на 8дБ, разьем 5/8" - 5/8", магистральный  c проходом питанием по всем входам — выходам.</t>
  </si>
  <si>
    <t>39333</t>
  </si>
  <si>
    <t>ОТВЕТВИТЕЛЬ МАГИСТРАЛЬНЫЙ ТМН 116/58DC</t>
  </si>
  <si>
    <t>предназначен для ответвления части энергии радиочастотного сигнала на 2 направления от магистральной междомовой линии передачи в субмагистральные линии. 1 отвод на 16дБ, разьем 5/8" - 5/8", магистральный  c проходом питанием по всем входам — выходам.</t>
  </si>
  <si>
    <t xml:space="preserve">  кол-во: 2; г. Белорецк, ул.Ленина, д.41; Кузнецов Д.Н. 89051808865;  кол-во: 1; г. Туймазы, ул. Гафурова, д.60; Николаичев А.П. 89018173670</t>
  </si>
  <si>
    <t>39334</t>
  </si>
  <si>
    <t>ОТВЕТВИТЕЛЬ МАГИСТРАЛЬНЫЙ ТМН 210/58DC</t>
  </si>
  <si>
    <t>предназначен для ответвления части энергии радиочастотного сигнала на 2 направления от магистральной междомовой линии передачи в субмагистральные линии. 2 отвод на 10дБ, разьем 5/8" - 5/8", магистральный  c проходом питанием по всем входам — выходам.</t>
  </si>
  <si>
    <t xml:space="preserve">  кол-во: 1; г. Белорецк, ул.Ленина, д.41; Кузнецов Д.Н. 89051808865;  кол-во: 1; г. Туймазы, ул. Гафурова, д.60; Николаичев А.П. 89018173670;  кол-во: 3; г. Уфа, ул. Каспийская, д.14; Мухаметшина З.Р. 89018173671</t>
  </si>
  <si>
    <t>38427</t>
  </si>
  <si>
    <t>ОТВЕТВИТЕЛЬ ТАН 106F</t>
  </si>
  <si>
    <t>Ответвители ТАН106F (1х6dB,5-862Мгц) телевизионный на 1 отвод, затухание 6 дБ</t>
  </si>
  <si>
    <t>38683</t>
  </si>
  <si>
    <t>ОТВЕТВИТЕЛЬ ТАН 108F</t>
  </si>
  <si>
    <t>Ответвители ТАН108F (1х6dB,5-862Мгц) телевизионный на 1 отвод, затухание 8 дБ</t>
  </si>
  <si>
    <t xml:space="preserve">  кол-во: 75; г. Туймазы, ул. Гафурова, д.60; Николаичев А.П. 89018173670;  кол-во: 30; г. Уфа, ул. Каспийская, д.14; Мухаметшина З.Р. 89018173671</t>
  </si>
  <si>
    <t>38684</t>
  </si>
  <si>
    <t>ОТВЕТВИТЕЛЬ ТАН 110F</t>
  </si>
  <si>
    <t>Ответвители абонентские 5-1000 МГц на 1 отвод, затухание 10 дБ</t>
  </si>
  <si>
    <t xml:space="preserve">  кол-во: 40; г.Бирск, ул. Бурновская, д.10; Выдрин Ю.А. 89173483781;  кол-во: 50; г. Туймазы, ул. Гафурова, д.60; Николаичев А.П. 89018173670;  кол-во: 34; г. Уфа, ул. Каспийская, д.14; Мухаметшина З.Р. 89018173671</t>
  </si>
  <si>
    <t>38685</t>
  </si>
  <si>
    <t>ОТВЕТВИТЕЛЬ ТАН 112F</t>
  </si>
  <si>
    <t>ответвитель телевизионный на 1 отвод, затухание 12ДБ</t>
  </si>
  <si>
    <t xml:space="preserve">  кол-во: 102; г. Туймазы, ул. Гафурова, д.60; Николаичев А.П. 89018173670;  кол-во: 30; г. Уфа, ул. Каспийская, д.14; Мухаметшина З.Р. 89018173671</t>
  </si>
  <si>
    <t>38772</t>
  </si>
  <si>
    <t>ОТВЕТВИТЕЛЬ ТАН 410</t>
  </si>
  <si>
    <t>Ответвители абонентские 5-862МГц на 4 отвода,  RTV телевизионный на 4 отвода, затухание 16 дБ</t>
  </si>
  <si>
    <t xml:space="preserve">  кол-во: 44; г.Бирск, ул. Бурновская, д.10; Выдрин Ю.А. 89173483781;  кол-во: 151; г. Туймазы, ул. Гафурова, д.60; Николаичев А.П. 89018173670;  кол-во: 153; г. Уфа, ул. Каспийская, д.14; Мухаметшина З.Р. 89018173671</t>
  </si>
  <si>
    <t>38774</t>
  </si>
  <si>
    <t>ОТВЕТВИТЕЛЬ ТАН 412F</t>
  </si>
  <si>
    <t>ответвитель телевизионный на 4 отвода, затухание 12ДБ</t>
  </si>
  <si>
    <t>38668</t>
  </si>
  <si>
    <t>ОТВЕТВИТЕЛЬ ТАН 414F</t>
  </si>
  <si>
    <t>Ответвитель TAH414F (4x14dB, 5-862МГц) RTM телевизионный на 4 отвода, затухание 14 дБ</t>
  </si>
  <si>
    <t xml:space="preserve">  кол-во: 64; г.Бирск, ул. Бурновская, д.10; Выдрин Ю.А. 89173483781;  кол-во: 168; г. Туймазы, ул. Гафурова, д.60; Николаичев А.П. 89018173670;  кол-во: 60; г. Уфа, ул. Каспийская, д.14; Мухаметшина З.Р. 89018173671</t>
  </si>
  <si>
    <t>37478</t>
  </si>
  <si>
    <t>ОТВЕТВИТЕЛЬ ТАН 416</t>
  </si>
  <si>
    <t>Ответвители ТАН416F (4х16dB,5-862МГц) телевизионный на 4 отвода, затухание 16 дБ</t>
  </si>
  <si>
    <t>Ответвители ТАН420F (4х20dB,5-862МГц) телевизионный на 4 отвода, затухание 20 дБ</t>
  </si>
  <si>
    <t>38773</t>
  </si>
  <si>
    <t>ОТВЕТВИТЕЛЬ ТАН 424F</t>
  </si>
  <si>
    <t>Ответвители ТАН424F (4х24dB,5-862МГц) телевизионный на 4 отвода, затухание 24 дБ</t>
  </si>
  <si>
    <t xml:space="preserve">  кол-во: 20; г.Бирск, ул. Бурновская, д.10; Выдрин Ю.А. 89173483781;  кол-во: 542; г. Уфа, ул. Каспийская, д.14; Мухаметшина З.Р. 89018173671</t>
  </si>
  <si>
    <t>39336</t>
  </si>
  <si>
    <t>ОТВЕТВИТЕЛЬ ТАН 612F</t>
  </si>
  <si>
    <t>ответвитель телевизионный на 6 отводов, затухание 12ДБ</t>
  </si>
  <si>
    <t xml:space="preserve">  кол-во: 100; г. Стерлитамак, ул. Коммунистическая, д.30; Секварова С.В. 89656487022;  кол-во: 5; г. Туймазы, ул. Гафурова, д.60; Николаичев А.П. 89018173670;  кол-во: 383; г. Уфа, ул. Каспийская, д.14; Мухаметшина З.Р. 89018173671</t>
  </si>
  <si>
    <t>39335</t>
  </si>
  <si>
    <t>ОТВЕТВИТЕЛЬ ТАН 616F</t>
  </si>
  <si>
    <t>ответвитель телевизионный на 6 отводов, затухание 16ДБ</t>
  </si>
  <si>
    <t>38487</t>
  </si>
  <si>
    <t>ОТВЕТВИТЕЛЬ ТАН 620F</t>
  </si>
  <si>
    <t>ответвитель телевизионный на 6 отводов, затухание 20ДБ</t>
  </si>
  <si>
    <t>38488</t>
  </si>
  <si>
    <t>ОТВЕТВИТЕЛЬ ТАН 812F</t>
  </si>
  <si>
    <t>ответвитель телевизионный на 8 отводов, затухание 12ДБ</t>
  </si>
  <si>
    <t xml:space="preserve">  кол-во: 18; г. Белорецк, ул.Ленина, д.41; Кузнецов Д.Н. 89051808865;  кол-во: 12; г. Туймазы, ул. Гафурова, д.60; Николаичев А.П. 89018173670;  кол-во: 78; г. Уфа, ул. Каспийская, д.14; Мухаметшина З.Р. 89018173671</t>
  </si>
  <si>
    <t>38669</t>
  </si>
  <si>
    <t>ОТВЕТВИТЕЛЬ ТАН 816F</t>
  </si>
  <si>
    <t>38670</t>
  </si>
  <si>
    <t>ОТВЕТВИТЕЛЬ ТАН 820F</t>
  </si>
  <si>
    <t>38445</t>
  </si>
  <si>
    <t>ОТВЕТВИТЕЛЬ ТАН 210</t>
  </si>
  <si>
    <t>ответвитель телевизионный на 2 отвода, затухание 10ДБ</t>
  </si>
  <si>
    <t xml:space="preserve">  кол-во: 12; г. Туймазы, ул. Гафурова, д.60; Николаичев А.П. 89018173670</t>
  </si>
  <si>
    <t>39339</t>
  </si>
  <si>
    <t>ОТВЕТВИТЕЛЬ ТАН 420F</t>
  </si>
  <si>
    <t>39566</t>
  </si>
  <si>
    <t>РОЗЕТКА ОПТИЧЕСКАЯ ВОЛС АДАПТЕР SC/UPC MM SIMPLEX</t>
  </si>
  <si>
    <t>В соответствии с закупочной документацией</t>
  </si>
  <si>
    <t xml:space="preserve">  кол-во: 890; г. Уфа, ул. Каспийская, д.14; Мухаметшина З.Р. 89018173671</t>
  </si>
  <si>
    <t>38149</t>
  </si>
  <si>
    <t>СПЛИТТЕР SAH204F</t>
  </si>
  <si>
    <t xml:space="preserve">  кол-во: 103; г. Туймазы, ул. Гафурова, д.60; Николаичев А.П. 89018173670;  кол-во: 1424; г. Уфа, ул. Каспийская, д.14; Мухаметшина З.Р. 89018173671</t>
  </si>
  <si>
    <t>38150</t>
  </si>
  <si>
    <t>СПЛИТТЕР SAH306F</t>
  </si>
  <si>
    <t xml:space="preserve">  кол-во: 50; г. Стерлитамак, ул. Коммунистическая, д.30; Секварова С.В. 89656487022;  кол-во: 1300; г. Уфа, ул. Каспийская, д.14; Мухаметшина З.Р. 89018173671</t>
  </si>
  <si>
    <t>38151</t>
  </si>
  <si>
    <t>СПЛИТТЕР SAH408F</t>
  </si>
  <si>
    <t>40159</t>
  </si>
  <si>
    <t>ДЕЛИТЕЛЬ SAH611F</t>
  </si>
  <si>
    <t>делитель телевизионный на 6 направлений, затухание 11ДБ</t>
  </si>
  <si>
    <t>40496</t>
  </si>
  <si>
    <t>ПЕРЕХОДНИК RJ-45 - RJ-45</t>
  </si>
  <si>
    <t>Розетка переходник RJ-45-RJ-45, гнездо-гнездо</t>
  </si>
  <si>
    <t xml:space="preserve">  кол-во: 420; г. Белорецк, ул.Ленина, д.41; Кузнецов Д.Н. 89051808865;  кол-во: 5000; г. Туймазы, ул. Гафурова, д.60; Николаичев А.П. 89018173670;  кол-во: 5880; г. Уфа, ул. Каспийская, д.14; Мухаметшина З.Р. 89018173671</t>
  </si>
  <si>
    <t>40189</t>
  </si>
  <si>
    <t>РАЗЪЕМ F RG-11</t>
  </si>
  <si>
    <t>Разъем F829/11U, Разъем F для кабеля RG11 (резьб. с центр. пином).</t>
  </si>
  <si>
    <t>40328</t>
  </si>
  <si>
    <t>ШТЕКЕР BNC ОБЖИМНОЙ RG-6</t>
  </si>
  <si>
    <t>Штекер BNC обжимной под RG-6 изготовливаются из никелированного сплава меди (биметалл), что обеспечивает безопасное, надежное и долговечное использование.</t>
  </si>
  <si>
    <t xml:space="preserve">  кол-во: 400; г. Сибай, ул. Индустриальное шоссе, д.2; Устьянцева Л.А. 89279417186</t>
  </si>
  <si>
    <t>41873</t>
  </si>
  <si>
    <t>АТТЕНЮАТОР РЕГУЛИРУЕМЫЙ</t>
  </si>
  <si>
    <t>в соотвествии с закупочной документацией</t>
  </si>
  <si>
    <t xml:space="preserve">  кол-во: 124; г. Уфа, ул. Каспийская, д.14; Мухаметшина З.Р. 89018173671</t>
  </si>
  <si>
    <t>42373</t>
  </si>
  <si>
    <t>ПЕРЕХОД С 5/8 MALE-НА F FEMALE</t>
  </si>
  <si>
    <t>Конструктивно выполнены как переход, имеющий с одной стороны разъем F-типа female(мама; розетка), с другой штекерный разъем с присоединительным размером 5/8 male(папа; вилка). 
Диаметр штекера 1,7 – 2,0 мм, длина штекера 31,0 – 47,0 мм.</t>
  </si>
  <si>
    <t>42441</t>
  </si>
  <si>
    <t>ОТВЕТВИТЕЛЬ ТАН 116</t>
  </si>
  <si>
    <t xml:space="preserve">  кол-во: 20; г. Стерлитамак, ул. Коммунистическая, д.30; Секварова С.В. 89656487022</t>
  </si>
  <si>
    <t>43058</t>
  </si>
  <si>
    <t>ОТВЕТВИТЕЛЬ ТАН 624</t>
  </si>
  <si>
    <t xml:space="preserve">  кол-во: 108; г. Уфа, ул. Каспийская, д.14; Мухаметшина З.Р. 89018173671</t>
  </si>
  <si>
    <t>43107</t>
  </si>
  <si>
    <t>ОТВЕТВИТЕЛЬ ТАН 208F</t>
  </si>
  <si>
    <t>Ответвитель TAH 208F(2 отвода на 8dB,5-862MHz)</t>
  </si>
  <si>
    <t>43108</t>
  </si>
  <si>
    <t>ОТВЕТВИТЕЛЬ ТАН 212F</t>
  </si>
  <si>
    <t>Ответвитель TAH  212F, (2 отвода на 12dB,5-862MHz)</t>
  </si>
  <si>
    <t>43243</t>
  </si>
  <si>
    <t>ОТВЕТВИТЕЛЬ ТАН 427</t>
  </si>
  <si>
    <t>Используются для неравномерного деления телевизионного радиосигнала в кабельных сетях.  Затухание на отвод, дБ-5 МГц - 1000 МГц -27дБ  Затухание на проход, дБ -5 МГц - 40 МГц-0,8дБ :40 МГц - 470 МГц-0,8дБ : 470 МГц - 1000 МГц - 1,0дБ.</t>
  </si>
  <si>
    <t xml:space="preserve">  кол-во: 20; г.Бирск, ул. Бурновская, д.10; Выдрин Ю.А. 89173483781</t>
  </si>
  <si>
    <t xml:space="preserve">  кол-во: 352; г. Белорецк, ул.Ленина, д.41; Кузнецов Д.Н. 89051808865;  кол-во: 1428; г.Бирск, ул. Бурновская, д.10; Выдрин Ю.А. 89173483781;  кол-во: 300; г. Сибай, ул. Индустриальное шоссе, д.2; Устьянцева Л.А. 89279417186;  кол-во: 9442; г. Стерлитамаак, ул. Коммунистическая, д.30; Секварова С.В. 89656487022;  кол-во: 233; г. Туймазы, ул. Гафурова, д.60; Николаичев А.П. 89018173670;  кол-во: 4845; г. Уфа, ул. Каспийская, д.14; Мухаметшина З.Р. 89018173671</t>
  </si>
  <si>
    <t xml:space="preserve">  кол-во: 27; г. Белорецк, ул.Ленина, д.41; Кузнецов Д.Н. 89051808865;  кол-во: 3; г.Бирск, ул. Бурновская, д.10; Выдрин Ю.А. 89173483781;  кол-во: 1; г. Туймазы, ул. Гафурова, д.60; Николаичев А.П. 89018173670;  кол-во: 12; г. Уфа, ул. Каспийская, д.14;  Мухаметшина З.Р. 89018173671</t>
  </si>
  <si>
    <t xml:space="preserve">  кол-во: 10; г. Белорецк, ул.Ленина, д.41; Кузнецов Д.Н. 89051808865;  кол-во: 40; г.Бирск, ул. Бурновская, д.10; Выдрин Ю.А. 89173483781;  кол-во: 20; г. Стерлитамак, ул. Коммунистическая, д.30; Секварова С.В. 89656487022;  кол-во: 79; г. Туймазы, ул. ГГафурова, д.60; Николаичев А.П. 89018173670;  кол-во: 103; г. Уфа, ул. Каспийская, д.14; Мухаметшина З.Р. 89018173671</t>
  </si>
  <si>
    <t xml:space="preserve">  кол-во: 485; г. Белорецк, ул.Ленина, д.41; Кузнецов Д.Н. 89051808865;  кол-во: 297; г.Бирск, ул. Бурновская, д.10; Выдрин Ю.А. 89173483781;  кол-во: 100; г. Стерлитамак, ул. Коммунистическая, д.30; Секварова С.В. 89656487022;  кол-во: 143; г. Туймазы, уул. Гафурова, д.60; Николаичев А.П. 89018173670;  кол-во: 805; г. Уфа, ул. Каспийская, д.14; Мухаметшина З.Р. 89018173671</t>
  </si>
  <si>
    <t xml:space="preserve">  кол-во: 492; г. Белорецк, ул.Ленина, д.41; Кузнецов Д.Н. 89051808865;  кол-во: 246; г.Бирск, ул. Бурновская, д.10; Выдрин Ю.А. 89173483781;  кол-во: 200; г. Стерлитамак, ул. Коммунистическая, д.30; Секварова С.В. 89656487022;  кол-во: 294; г. Туймазы, уул. Гафурова, д.60; Николаичев А.П. 89018173670;  кол-во: 803; г. Уфа, ул. Каспийская, д.14; Мухаметшина З.Р. 89018173671</t>
  </si>
  <si>
    <t xml:space="preserve">  кол-во: 54; г. Белорецк, ул.Ленина, д.41; Кузнецов Д.Н. 89051808865;  кол-во: 100; г. Стерлитамак, ул. Коммунистическая, д.30; Секварова С.В. 89656487022;  кол-во: 8; г. Туймазы, ул. Гафурова, д.60; Николаичев А.П. 89018173670;  кол-во: 398; г. Уфа, ул.. Каспийская, д.14; Мухаметшина З.Р. 89018173671</t>
  </si>
  <si>
    <t xml:space="preserve">  кол-во: 2; г. Белорецк, ул.Ленина, д.41; Кузнецов Д.Н. 89051808865;  кол-во: 100; г. Стерлитамак, ул. Коммунистическая, д.30; Секварова С.В. 89656487022;  кол-во: 34; г. Туймазы, ул. Гафурова, д.60; Николаичев А.П. 89018173670;  кол-во: 588; г. Уфа, ул.. Каспийская, д.14; Мухаметшина З.Р. 89018173671</t>
  </si>
  <si>
    <t xml:space="preserve">  кол-во: 18; г. Белорецк, ул.Ленина, д.41; Кузнецов Д.Н. 89051808865;  кол-во: 3; г.Бирск, ул. Бурновская, д.10; Выдрин Ю.А. 89173483781;  кол-во: 24; г. Туймазы, ул. Гафурова, д.60; Николаичев А.П. 89018173670;  кол-во: 179; г. Уфа, ул. Каспийская, д.144; Мухаметшина З.Р. 89018173671</t>
  </si>
  <si>
    <t xml:space="preserve">  кол-во: 12; г. Белорецк, ул.Ленина, д.41; Кузнецов Д.Н. 89051808865;  кол-во: 3; г.Бирск, ул. Бурновская, д.10; Выдрин Ю.А. 89173483781;  кол-во: 24; г. Туймазы, ул. Гафурова, д.60; Николаичев А.П. 89018173670;  кол-во: 296; г. Уфа, ул. Каспийская, д.144; Мухаметшина З.Р. 89018173671</t>
  </si>
  <si>
    <t xml:space="preserve">  кол-во: 3224; г. Белорецк, ул.Ленина, д.41; Кузнецов Д.Н. 89051808865;  кол-во: 1721; г.Бирск, ул. Бурновская, д.10; Выдрин Ю.А. 89173483781;  кол-во: 800; г. Стерлитамак, ул. Коммунистическая, д.30; Секварова С.В. 89656487022;  кол-во: 1946; г. Туймазыы, ул. Гафурова, д.60; Николаичев А.П. 89018173670;  кол-во: 9702; г. Уфа, ул. Каспийская, д.14; Мухаметшина З.Р. 89018173671</t>
  </si>
  <si>
    <t xml:space="preserve">  кол-во: 91; г. Белорецк, ул.Ленина, д.41; Кузнецов Д.Н. 89051808865;  кол-во: 9; г.Бирск, ул. Бурновская, д.10; Выдрин Ю.А. 89173483781;  кол-во: 10; г. Туймазы, ул. Гафурова, д.60; Николаичев А.П. 89018173670;  кол-во: 31; г. Уфа, ул. Каспийская, д.14;; Мухаметшина З.Р. 89018173671</t>
  </si>
  <si>
    <t>Приложение 1.1</t>
  </si>
  <si>
    <t>ОТВЕТВИТЕЛЬ ТАН 216F</t>
  </si>
  <si>
    <t>Ответвитель TAH  216F, (2 отвода на 16dB,5-1000MHz)</t>
  </si>
  <si>
    <t>Предельная сумма лота составляет:     3 126 796,12   руб. с НДС.</t>
  </si>
  <si>
    <t>Исмагилов Р.А., тел. (347)221-56-53, эл.почта: r.ismagilov2@bashtel.ru</t>
  </si>
  <si>
    <t>Гарантийные обязательства - 12 месяцев</t>
  </si>
  <si>
    <t>Контактное лицо по тех. вопросам</t>
  </si>
  <si>
    <t xml:space="preserve">  кол-во: 50; г. Стерлитамак, ул. Коммунистическая, д.30; Секварова С.В. 89656487022;    кол-во: 208; г. Уфа, ул. Каспийская, д.14; Мухаметшина З.Р. 89018173671</t>
  </si>
  <si>
    <t xml:space="preserve">  кол-во: 40  г.Бирск, ул. Бурновская, д.10; Выдрин Ю.А. 89173483781;  кол-во: 5  г. Туймазы, ул. Гафурова, д.60; Николаичев А.П. 89018173670;  кол-во: 5  г. Уфа, ул. Каспийская, д.14; Мухаметшина З.Р. 89018173671</t>
  </si>
  <si>
    <t xml:space="preserve">  кол-во: 109  г. Белорецк, ул.Ленина, д.41; Кузнецов Д.Н. 89051808865;  кол-во: 22 г.Бирск, ул. Бурновская, д.10; Выдрин Ю.А. 89173483781;  кол-во: 125  г. Туймазы, ул. Гафурова, д.60; Николаичев А.П. 89018173670;  кол-во: 83  г.Бирск, ул. Бурновская, д.10; Выдрин Ю.А. 89173483781;  кол-во: 200  г. Стерлитамак, ул. Коммунистическая, д.30; Секварова С.В. 89656487022;  кол-во: 754; г. Уфа, ул. Каспийская, д.14; Мухаметшина З.Р. 89018173671</t>
  </si>
  <si>
    <t>Ответвитель TAH816F (8x16dB, 5-862МГц)</t>
  </si>
  <si>
    <t xml:space="preserve">Ответвитель TAH820F (8x20dB, 5-862МГц) </t>
  </si>
  <si>
    <t>Телевизионный делитель абонентский на 2 выхода, затухание 4 дБ</t>
  </si>
  <si>
    <t>Телевизионный делитель абонентский на 3 выхода, затухание 6 дБ</t>
  </si>
  <si>
    <t>Телевизионный делитель абонентский на 4 выхода, затухание 8 дБ</t>
  </si>
  <si>
    <t>Ответвитель абонентский на один отвод с затуханием 16dB (1x16dB, 5-862МГц)</t>
  </si>
  <si>
    <t>Ответвитель абонентский на 6 отводов с затуханием 24dB (6x24dB, 5-862МГц)</t>
  </si>
  <si>
    <t>2 кв.: до 10.06.2015; 3 кв.: до 01.07.2015; 4 кв.: до 01.09.2015.</t>
  </si>
  <si>
    <t>Насретдинов Р.М. тел.:(347)221-57-12, r.nasretdinov@bashtel.ru; Гулиев Т.А. тел. (347)221-57-40, t.guliev@bashtel.ru</t>
  </si>
  <si>
    <t>Предельная цена за единицу измерения без НДС, включая стоимость тары и доставку, рубли РФ</t>
  </si>
  <si>
    <t>Приедельная сумма без НДС, включая стоимость тары и доставку, рубли РФ</t>
  </si>
  <si>
    <t>Предельная сумма в том числе НДС, включая стоимость тары и доставку, рубли РФ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</si>
</sst>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р_."/>
  </numFmts>
  <fonts count="5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72">
    <xf numFmtId="0" fontId="0" fillId="0" borderId="0" xfId="0"/>
    <xf numFmtId="0" fontId="0" fillId="0" borderId="1" xfId="0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0" fillId="0" borderId="0" xfId="0" applyAlignment="1">
      <alignment horizontal="left"/>
    </xf>
    <xf numFmtId="0" fontId="0" fillId="0" borderId="1" xfId="0" applyBorder="1" applyAlignment="1">
      <alignment vertical="top"/>
    </xf>
    <xf numFmtId="164" fontId="0" fillId="0" borderId="1" xfId="0" applyNumberFormat="1" applyBorder="1" applyAlignment="1">
      <alignment horizontal="right" vertical="top" wrapText="1"/>
    </xf>
    <xf numFmtId="0" fontId="0" fillId="0" borderId="1" xfId="0" applyBorder="1" applyAlignment="1">
      <alignment horizontal="center" vertical="top"/>
    </xf>
    <xf numFmtId="0" fontId="0" fillId="0" borderId="0" xfId="0"/>
    <xf numFmtId="0" fontId="0" fillId="0" borderId="0" xfId="0"/>
    <xf numFmtId="0" fontId="3" fillId="0" borderId="2" xfId="0" applyFont="1" applyBorder="1" applyAlignment="1">
      <alignment horizontal="center" vertical="top" wrapText="1"/>
    </xf>
    <xf numFmtId="0" fontId="0" fillId="0" borderId="0" xfId="0"/>
    <xf numFmtId="0" fontId="0" fillId="0" borderId="0" xfId="0" applyFont="1"/>
    <xf numFmtId="0" fontId="0" fillId="0" borderId="0" xfId="0" applyFont="1" applyAlignment="1">
      <alignment horizontal="left"/>
    </xf>
    <xf numFmtId="0" fontId="0" fillId="0" borderId="0" xfId="0" applyFont="1" applyAlignment="1">
      <alignment vertical="center" wrapText="1"/>
    </xf>
    <xf numFmtId="0" fontId="0" fillId="0" borderId="1" xfId="0" applyFont="1" applyBorder="1" applyAlignment="1">
      <alignment horizontal="center"/>
    </xf>
    <xf numFmtId="0" fontId="0" fillId="0" borderId="0" xfId="0" applyBorder="1"/>
    <xf numFmtId="0" fontId="0" fillId="0" borderId="3" xfId="0" applyBorder="1"/>
    <xf numFmtId="0" fontId="0" fillId="0" borderId="4" xfId="0" applyBorder="1" applyAlignment="1">
      <alignment vertical="top" wrapText="1"/>
    </xf>
    <xf numFmtId="0" fontId="0" fillId="0" borderId="4" xfId="0" applyBorder="1"/>
    <xf numFmtId="0" fontId="0" fillId="0" borderId="0" xfId="0" applyAlignment="1">
      <alignment horizontal="right"/>
    </xf>
    <xf numFmtId="164" fontId="0" fillId="0" borderId="4" xfId="0" applyNumberFormat="1" applyBorder="1"/>
    <xf numFmtId="0" fontId="2" fillId="0" borderId="0" xfId="0" applyFont="1"/>
    <xf numFmtId="0" fontId="2" fillId="0" borderId="0" xfId="0" applyFont="1" applyAlignment="1">
      <alignment horizontal="left"/>
    </xf>
    <xf numFmtId="49" fontId="0" fillId="0" borderId="1" xfId="0" applyNumberFormat="1" applyBorder="1" applyAlignment="1">
      <alignment horizontal="left" vertical="top"/>
    </xf>
    <xf numFmtId="0" fontId="0" fillId="0" borderId="1" xfId="0" applyFont="1" applyBorder="1" applyAlignment="1">
      <alignment horizontal="center"/>
    </xf>
    <xf numFmtId="0" fontId="0" fillId="0" borderId="1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left"/>
    </xf>
    <xf numFmtId="0" fontId="0" fillId="0" borderId="0" xfId="0" quotePrefix="1"/>
    <xf numFmtId="49" fontId="0" fillId="0" borderId="0" xfId="0" applyNumberFormat="1"/>
    <xf numFmtId="0" fontId="0" fillId="0" borderId="0" xfId="0" applyNumberFormat="1"/>
    <xf numFmtId="0" fontId="3" fillId="0" borderId="2" xfId="0" applyNumberFormat="1" applyFont="1" applyBorder="1" applyAlignment="1">
      <alignment horizontal="center" vertical="top" wrapText="1"/>
    </xf>
    <xf numFmtId="0" fontId="0" fillId="0" borderId="1" xfId="0" applyNumberFormat="1" applyFont="1" applyBorder="1" applyAlignment="1">
      <alignment horizontal="center"/>
    </xf>
    <xf numFmtId="0" fontId="0" fillId="0" borderId="4" xfId="0" applyNumberFormat="1" applyBorder="1"/>
    <xf numFmtId="0" fontId="0" fillId="0" borderId="0" xfId="0" applyNumberFormat="1" applyBorder="1"/>
    <xf numFmtId="0" fontId="0" fillId="0" borderId="0" xfId="0" applyNumberFormat="1" applyBorder="1" applyAlignment="1">
      <alignment horizontal="left"/>
    </xf>
    <xf numFmtId="49" fontId="0" fillId="0" borderId="1" xfId="0" applyNumberFormat="1" applyBorder="1" applyAlignment="1">
      <alignment horizontal="right" vertical="top" wrapText="1"/>
    </xf>
    <xf numFmtId="2" fontId="0" fillId="0" borderId="1" xfId="0" applyNumberFormat="1" applyBorder="1" applyAlignment="1">
      <alignment horizontal="right" vertical="top" wrapText="1"/>
    </xf>
    <xf numFmtId="0" fontId="0" fillId="2" borderId="1" xfId="0" applyFill="1" applyBorder="1" applyAlignment="1">
      <alignment vertical="top" wrapText="1"/>
    </xf>
    <xf numFmtId="0" fontId="0" fillId="0" borderId="1" xfId="0" applyNumberFormat="1" applyBorder="1" applyAlignment="1">
      <alignment horizontal="left" vertical="top"/>
    </xf>
    <xf numFmtId="4" fontId="0" fillId="0" borderId="1" xfId="0" applyNumberFormat="1" applyBorder="1" applyAlignment="1">
      <alignment horizontal="right"/>
    </xf>
    <xf numFmtId="4" fontId="0" fillId="0" borderId="5" xfId="0" applyNumberFormat="1" applyBorder="1" applyAlignment="1">
      <alignment horizontal="right"/>
    </xf>
    <xf numFmtId="0" fontId="0" fillId="0" borderId="0" xfId="0" applyFill="1"/>
    <xf numFmtId="0" fontId="0" fillId="0" borderId="1" xfId="0" applyFill="1" applyBorder="1" applyAlignment="1">
      <alignment horizontal="center" vertical="top"/>
    </xf>
    <xf numFmtId="0" fontId="0" fillId="0" borderId="1" xfId="0" applyFill="1" applyBorder="1" applyAlignment="1">
      <alignment vertical="top" wrapText="1"/>
    </xf>
    <xf numFmtId="0" fontId="0" fillId="0" borderId="1" xfId="0" applyFill="1" applyBorder="1" applyAlignment="1">
      <alignment vertical="top"/>
    </xf>
    <xf numFmtId="49" fontId="0" fillId="0" borderId="1" xfId="0" applyNumberFormat="1" applyFill="1" applyBorder="1" applyAlignment="1">
      <alignment horizontal="left" vertical="top"/>
    </xf>
    <xf numFmtId="164" fontId="0" fillId="0" borderId="1" xfId="0" applyNumberFormat="1" applyFill="1" applyBorder="1" applyAlignment="1">
      <alignment horizontal="right" vertical="top" wrapText="1"/>
    </xf>
    <xf numFmtId="49" fontId="0" fillId="0" borderId="1" xfId="0" applyNumberFormat="1" applyFill="1" applyBorder="1" applyAlignment="1">
      <alignment horizontal="right" vertical="top" wrapText="1"/>
    </xf>
    <xf numFmtId="2" fontId="0" fillId="0" borderId="1" xfId="0" applyNumberFormat="1" applyFill="1" applyBorder="1" applyAlignment="1">
      <alignment horizontal="right" vertical="top" wrapText="1"/>
    </xf>
    <xf numFmtId="0" fontId="0" fillId="0" borderId="1" xfId="0" applyNumberFormat="1" applyFill="1" applyBorder="1" applyAlignment="1">
      <alignment horizontal="left" vertical="top"/>
    </xf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5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6" xfId="0" applyBorder="1" applyAlignment="1">
      <alignment horizontal="left" wrapText="1"/>
    </xf>
    <xf numFmtId="0" fontId="0" fillId="0" borderId="7" xfId="0" applyBorder="1" applyAlignment="1">
      <alignment horizontal="left" wrapText="1"/>
    </xf>
    <xf numFmtId="0" fontId="0" fillId="0" borderId="8" xfId="0" applyBorder="1" applyAlignment="1">
      <alignment horizontal="left" wrapText="1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2" fillId="0" borderId="0" xfId="0" applyFont="1" applyAlignment="1">
      <alignment horizontal="center"/>
    </xf>
    <xf numFmtId="0" fontId="0" fillId="0" borderId="1" xfId="0" applyFont="1" applyBorder="1" applyAlignment="1">
      <alignment horizontal="center" vertical="center" wrapText="1"/>
    </xf>
    <xf numFmtId="0" fontId="0" fillId="0" borderId="1" xfId="0" applyNumberFormat="1" applyFont="1" applyBorder="1" applyAlignment="1">
      <alignment horizontal="center" vertical="top" wrapText="1"/>
    </xf>
    <xf numFmtId="0" fontId="0" fillId="0" borderId="1" xfId="0" applyFont="1" applyBorder="1" applyAlignment="1">
      <alignment horizontal="center"/>
    </xf>
    <xf numFmtId="0" fontId="0" fillId="0" borderId="3" xfId="0" applyNumberFormat="1" applyFont="1" applyBorder="1" applyAlignment="1">
      <alignment horizontal="center" vertical="top" wrapText="1"/>
    </xf>
    <xf numFmtId="0" fontId="0" fillId="0" borderId="9" xfId="0" applyNumberFormat="1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AF63"/>
  <sheetViews>
    <sheetView tabSelected="1" zoomScale="71" zoomScaleNormal="71" workbookViewId="0">
      <selection activeCell="Q4" sqref="Q4:Q5"/>
    </sheetView>
  </sheetViews>
  <sheetFormatPr defaultRowHeight="15" x14ac:dyDescent="0.25"/>
  <cols>
    <col min="1" max="1" width="0.85546875" customWidth="1"/>
    <col min="2" max="2" width="8.42578125" customWidth="1"/>
    <col min="3" max="3" width="8.42578125" style="10" customWidth="1"/>
    <col min="4" max="4" width="19.42578125" customWidth="1"/>
    <col min="5" max="5" width="19.7109375" style="10" customWidth="1"/>
    <col min="6" max="6" width="32.42578125" customWidth="1"/>
    <col min="8" max="9" width="0" hidden="1" customWidth="1"/>
    <col min="10" max="10" width="9.140625" style="30"/>
    <col min="12" max="12" width="9.140625" style="7"/>
    <col min="13" max="13" width="9.140625" style="30"/>
    <col min="14" max="14" width="19.5703125" style="8" customWidth="1"/>
    <col min="15" max="15" width="16" style="30" customWidth="1"/>
    <col min="16" max="16" width="18.28515625" style="30" customWidth="1"/>
    <col min="17" max="17" width="39.140625" customWidth="1"/>
    <col min="18" max="18" width="3.28515625" customWidth="1"/>
    <col min="28" max="31" width="9.140625" style="10"/>
  </cols>
  <sheetData>
    <row r="1" spans="1:32" x14ac:dyDescent="0.25">
      <c r="O1" s="30" t="s">
        <v>183</v>
      </c>
      <c r="Q1" s="19"/>
    </row>
    <row r="2" spans="1:32" x14ac:dyDescent="0.25">
      <c r="B2" s="64" t="s">
        <v>9</v>
      </c>
      <c r="C2" s="64"/>
      <c r="D2" s="64"/>
      <c r="E2" s="64"/>
      <c r="F2" s="64"/>
      <c r="G2" s="64"/>
      <c r="H2" s="64"/>
      <c r="I2" s="64"/>
      <c r="J2" s="64"/>
      <c r="K2" s="64"/>
      <c r="L2" s="64"/>
      <c r="M2" s="64"/>
      <c r="N2" s="64"/>
      <c r="O2" s="64"/>
      <c r="P2" s="64"/>
      <c r="Q2" s="64"/>
    </row>
    <row r="3" spans="1:32" x14ac:dyDescent="0.25">
      <c r="B3" t="s">
        <v>21</v>
      </c>
      <c r="C3" s="10" t="s">
        <v>31</v>
      </c>
      <c r="D3" s="22"/>
      <c r="E3" s="22"/>
      <c r="F3" s="21" t="s">
        <v>37</v>
      </c>
      <c r="H3" s="21"/>
      <c r="Q3" s="19"/>
      <c r="R3" s="3"/>
    </row>
    <row r="4" spans="1:32" s="11" customFormat="1" x14ac:dyDescent="0.25">
      <c r="B4" s="65" t="s">
        <v>0</v>
      </c>
      <c r="C4" s="54" t="s">
        <v>26</v>
      </c>
      <c r="D4" s="65" t="s">
        <v>13</v>
      </c>
      <c r="E4" s="54" t="s">
        <v>27</v>
      </c>
      <c r="F4" s="65" t="s">
        <v>1</v>
      </c>
      <c r="G4" s="65" t="s">
        <v>12</v>
      </c>
      <c r="H4" s="67" t="s">
        <v>14</v>
      </c>
      <c r="I4" s="67"/>
      <c r="J4" s="67"/>
      <c r="K4" s="67"/>
      <c r="L4" s="67"/>
      <c r="M4" s="67"/>
      <c r="N4" s="70" t="s">
        <v>202</v>
      </c>
      <c r="O4" s="68" t="s">
        <v>203</v>
      </c>
      <c r="P4" s="66" t="s">
        <v>204</v>
      </c>
      <c r="Q4" s="65" t="s">
        <v>2</v>
      </c>
      <c r="R4" s="12"/>
    </row>
    <row r="5" spans="1:32" s="13" customFormat="1" ht="64.5" customHeight="1" x14ac:dyDescent="0.25">
      <c r="B5" s="65"/>
      <c r="C5" s="55"/>
      <c r="D5" s="65"/>
      <c r="E5" s="55"/>
      <c r="F5" s="65"/>
      <c r="G5" s="65"/>
      <c r="H5" s="9" t="s">
        <v>15</v>
      </c>
      <c r="I5" s="9" t="s">
        <v>16</v>
      </c>
      <c r="J5" s="31" t="s">
        <v>16</v>
      </c>
      <c r="K5" s="9" t="s">
        <v>17</v>
      </c>
      <c r="L5" s="9" t="s">
        <v>18</v>
      </c>
      <c r="M5" s="31" t="s">
        <v>19</v>
      </c>
      <c r="N5" s="71"/>
      <c r="O5" s="69"/>
      <c r="P5" s="66"/>
      <c r="Q5" s="65"/>
    </row>
    <row r="6" spans="1:32" s="11" customFormat="1" x14ac:dyDescent="0.25">
      <c r="B6" s="14">
        <v>1</v>
      </c>
      <c r="C6" s="24">
        <v>2</v>
      </c>
      <c r="D6" s="14">
        <v>3</v>
      </c>
      <c r="E6" s="25">
        <v>4</v>
      </c>
      <c r="F6" s="14">
        <v>5</v>
      </c>
      <c r="G6" s="14">
        <v>6</v>
      </c>
      <c r="H6" s="14">
        <v>7</v>
      </c>
      <c r="I6" s="14">
        <v>8</v>
      </c>
      <c r="J6" s="32">
        <v>7</v>
      </c>
      <c r="K6" s="14">
        <v>8</v>
      </c>
      <c r="L6" s="14">
        <v>9</v>
      </c>
      <c r="M6" s="32">
        <v>10</v>
      </c>
      <c r="N6" s="14">
        <v>11</v>
      </c>
      <c r="O6" s="32">
        <v>12</v>
      </c>
      <c r="P6" s="32">
        <v>13</v>
      </c>
      <c r="Q6" s="14">
        <v>14</v>
      </c>
    </row>
    <row r="7" spans="1:32" ht="85.5" customHeight="1" x14ac:dyDescent="0.25">
      <c r="A7" s="10"/>
      <c r="B7" s="6">
        <f t="shared" ref="B7:B46" si="0">ROW()-6</f>
        <v>1</v>
      </c>
      <c r="C7" s="6" t="s">
        <v>39</v>
      </c>
      <c r="D7" s="1" t="s">
        <v>40</v>
      </c>
      <c r="E7" s="1"/>
      <c r="F7" s="1" t="s">
        <v>41</v>
      </c>
      <c r="G7" s="4" t="s">
        <v>42</v>
      </c>
      <c r="H7" s="39">
        <v>0</v>
      </c>
      <c r="I7" s="39">
        <v>547</v>
      </c>
      <c r="J7" s="39">
        <f>H7+I7</f>
        <v>547</v>
      </c>
      <c r="K7" s="23">
        <v>0</v>
      </c>
      <c r="L7" s="23">
        <v>0</v>
      </c>
      <c r="M7" s="23">
        <f>H7+I7+K7+L7</f>
        <v>547</v>
      </c>
      <c r="N7" s="5">
        <v>18.38</v>
      </c>
      <c r="O7" s="36">
        <f>N7*M7</f>
        <v>10053.859999999999</v>
      </c>
      <c r="P7" s="37">
        <f>O7*1.18</f>
        <v>11863.554799999998</v>
      </c>
      <c r="Q7" s="1" t="s">
        <v>43</v>
      </c>
      <c r="R7" s="10"/>
      <c r="S7" s="10"/>
      <c r="T7" s="10"/>
      <c r="U7" s="10"/>
      <c r="V7" s="10"/>
      <c r="W7" s="10"/>
      <c r="X7" s="10"/>
      <c r="Y7" s="10"/>
      <c r="Z7" s="10"/>
      <c r="AA7" s="10"/>
      <c r="AF7" s="10"/>
    </row>
    <row r="8" spans="1:32" ht="42" customHeight="1" x14ac:dyDescent="0.25">
      <c r="A8" s="10"/>
      <c r="B8" s="6">
        <f t="shared" si="0"/>
        <v>2</v>
      </c>
      <c r="C8" s="6" t="s">
        <v>44</v>
      </c>
      <c r="D8" s="1" t="s">
        <v>45</v>
      </c>
      <c r="E8" s="1"/>
      <c r="F8" s="1" t="s">
        <v>46</v>
      </c>
      <c r="G8" s="4" t="s">
        <v>42</v>
      </c>
      <c r="H8" s="23">
        <v>0</v>
      </c>
      <c r="I8" s="23">
        <v>20</v>
      </c>
      <c r="J8" s="39">
        <f t="shared" ref="J8:J46" si="1">H8+I8</f>
        <v>20</v>
      </c>
      <c r="K8" s="23">
        <v>0</v>
      </c>
      <c r="L8" s="23">
        <v>0</v>
      </c>
      <c r="M8" s="23">
        <f t="shared" ref="M8:M46" si="2">H8+I8+K8+L8</f>
        <v>20</v>
      </c>
      <c r="N8" s="5">
        <v>18.38</v>
      </c>
      <c r="O8" s="36">
        <f t="shared" ref="O8:O46" si="3">N8*M8</f>
        <v>367.59999999999997</v>
      </c>
      <c r="P8" s="37">
        <f t="shared" ref="P8:P46" si="4">O8*1.18</f>
        <v>433.76799999999992</v>
      </c>
      <c r="Q8" s="1" t="s">
        <v>47</v>
      </c>
      <c r="R8" s="10"/>
      <c r="S8" s="10"/>
      <c r="T8" s="10"/>
      <c r="U8" s="10"/>
      <c r="V8" s="10"/>
      <c r="W8" s="10"/>
      <c r="X8" s="10"/>
      <c r="Y8" s="10"/>
      <c r="Z8" s="10"/>
      <c r="AA8" s="10"/>
      <c r="AF8" s="10"/>
    </row>
    <row r="9" spans="1:32" s="10" customFormat="1" ht="187.5" customHeight="1" x14ac:dyDescent="0.25">
      <c r="B9" s="6">
        <f t="shared" si="0"/>
        <v>3</v>
      </c>
      <c r="C9" s="6" t="s">
        <v>48</v>
      </c>
      <c r="D9" s="1" t="s">
        <v>49</v>
      </c>
      <c r="E9" s="1"/>
      <c r="F9" s="1" t="s">
        <v>50</v>
      </c>
      <c r="G9" s="4" t="s">
        <v>42</v>
      </c>
      <c r="H9" s="39">
        <v>0</v>
      </c>
      <c r="I9" s="39">
        <v>12837</v>
      </c>
      <c r="J9" s="39">
        <f t="shared" si="1"/>
        <v>12837</v>
      </c>
      <c r="K9" s="23">
        <v>3463</v>
      </c>
      <c r="L9" s="23">
        <v>300</v>
      </c>
      <c r="M9" s="23">
        <f t="shared" si="2"/>
        <v>16600</v>
      </c>
      <c r="N9" s="5">
        <v>14.71</v>
      </c>
      <c r="O9" s="36">
        <f t="shared" si="3"/>
        <v>244186</v>
      </c>
      <c r="P9" s="37">
        <f t="shared" si="4"/>
        <v>288139.48</v>
      </c>
      <c r="Q9" s="1" t="s">
        <v>172</v>
      </c>
    </row>
    <row r="10" spans="1:32" s="10" customFormat="1" ht="114" customHeight="1" x14ac:dyDescent="0.25">
      <c r="B10" s="6">
        <f t="shared" si="0"/>
        <v>4</v>
      </c>
      <c r="C10" s="6" t="s">
        <v>51</v>
      </c>
      <c r="D10" s="1" t="s">
        <v>52</v>
      </c>
      <c r="E10" s="1"/>
      <c r="F10" s="1" t="s">
        <v>46</v>
      </c>
      <c r="G10" s="4" t="s">
        <v>42</v>
      </c>
      <c r="H10" s="23">
        <v>0</v>
      </c>
      <c r="I10" s="23">
        <v>365</v>
      </c>
      <c r="J10" s="39">
        <f t="shared" si="1"/>
        <v>365</v>
      </c>
      <c r="K10" s="23">
        <v>0</v>
      </c>
      <c r="L10" s="23">
        <v>0</v>
      </c>
      <c r="M10" s="23">
        <f t="shared" si="2"/>
        <v>365</v>
      </c>
      <c r="N10" s="5">
        <v>52.05</v>
      </c>
      <c r="O10" s="36">
        <f t="shared" si="3"/>
        <v>18998.25</v>
      </c>
      <c r="P10" s="37">
        <f t="shared" si="4"/>
        <v>22417.934999999998</v>
      </c>
      <c r="Q10" s="1" t="s">
        <v>53</v>
      </c>
    </row>
    <row r="11" spans="1:32" ht="144.75" customHeight="1" x14ac:dyDescent="0.25">
      <c r="A11" s="10"/>
      <c r="B11" s="6">
        <f t="shared" si="0"/>
        <v>5</v>
      </c>
      <c r="C11" s="6" t="s">
        <v>54</v>
      </c>
      <c r="D11" s="38" t="s">
        <v>55</v>
      </c>
      <c r="E11" s="1"/>
      <c r="F11" s="1" t="s">
        <v>56</v>
      </c>
      <c r="G11" s="4" t="s">
        <v>42</v>
      </c>
      <c r="H11" s="23">
        <v>0</v>
      </c>
      <c r="I11" s="23">
        <v>43</v>
      </c>
      <c r="J11" s="39">
        <f t="shared" si="1"/>
        <v>43</v>
      </c>
      <c r="K11" s="23">
        <v>0</v>
      </c>
      <c r="L11" s="23">
        <v>0</v>
      </c>
      <c r="M11" s="23">
        <f t="shared" si="2"/>
        <v>43</v>
      </c>
      <c r="N11" s="5">
        <v>523.30999999999995</v>
      </c>
      <c r="O11" s="36">
        <f t="shared" si="3"/>
        <v>22502.329999999998</v>
      </c>
      <c r="P11" s="37">
        <f t="shared" si="4"/>
        <v>26552.749399999997</v>
      </c>
      <c r="Q11" s="1" t="s">
        <v>173</v>
      </c>
      <c r="R11" s="10"/>
      <c r="S11" s="10"/>
      <c r="T11" s="10"/>
      <c r="U11" s="10"/>
      <c r="V11" s="10"/>
      <c r="W11" s="10"/>
      <c r="X11" s="10"/>
      <c r="Y11" s="10"/>
      <c r="Z11" s="10"/>
      <c r="AA11" s="10"/>
      <c r="AF11" s="10"/>
    </row>
    <row r="12" spans="1:32" ht="139.5" customHeight="1" x14ac:dyDescent="0.25">
      <c r="A12" s="10"/>
      <c r="B12" s="6">
        <f t="shared" si="0"/>
        <v>6</v>
      </c>
      <c r="C12" s="6" t="s">
        <v>57</v>
      </c>
      <c r="D12" s="38" t="s">
        <v>58</v>
      </c>
      <c r="E12" s="1"/>
      <c r="F12" s="1" t="s">
        <v>59</v>
      </c>
      <c r="G12" s="4" t="s">
        <v>42</v>
      </c>
      <c r="H12" s="23">
        <v>0</v>
      </c>
      <c r="I12" s="23">
        <v>3</v>
      </c>
      <c r="J12" s="39">
        <f t="shared" si="1"/>
        <v>3</v>
      </c>
      <c r="K12" s="23">
        <v>0</v>
      </c>
      <c r="L12" s="23">
        <v>0</v>
      </c>
      <c r="M12" s="23">
        <f t="shared" si="2"/>
        <v>3</v>
      </c>
      <c r="N12" s="5">
        <v>523.30999999999995</v>
      </c>
      <c r="O12" s="36">
        <f t="shared" si="3"/>
        <v>1569.9299999999998</v>
      </c>
      <c r="P12" s="37">
        <f t="shared" si="4"/>
        <v>1852.5173999999997</v>
      </c>
      <c r="Q12" s="1" t="s">
        <v>60</v>
      </c>
      <c r="R12" s="10"/>
      <c r="S12" s="10"/>
      <c r="T12" s="10"/>
      <c r="U12" s="10"/>
      <c r="V12" s="10"/>
      <c r="W12" s="10"/>
      <c r="X12" s="10"/>
      <c r="Y12" s="10"/>
      <c r="Z12" s="10"/>
      <c r="AA12" s="10"/>
      <c r="AF12" s="10"/>
    </row>
    <row r="13" spans="1:32" ht="144.75" customHeight="1" x14ac:dyDescent="0.25">
      <c r="A13" s="10"/>
      <c r="B13" s="6">
        <f t="shared" si="0"/>
        <v>7</v>
      </c>
      <c r="C13" s="6" t="s">
        <v>61</v>
      </c>
      <c r="D13" s="38" t="s">
        <v>62</v>
      </c>
      <c r="E13" s="1"/>
      <c r="F13" s="1" t="s">
        <v>63</v>
      </c>
      <c r="G13" s="4" t="s">
        <v>42</v>
      </c>
      <c r="H13" s="23">
        <v>0</v>
      </c>
      <c r="I13" s="23">
        <v>5</v>
      </c>
      <c r="J13" s="39">
        <f t="shared" si="1"/>
        <v>5</v>
      </c>
      <c r="K13" s="23">
        <v>0</v>
      </c>
      <c r="L13" s="23">
        <v>0</v>
      </c>
      <c r="M13" s="23">
        <f t="shared" si="2"/>
        <v>5</v>
      </c>
      <c r="N13" s="5">
        <v>550.85</v>
      </c>
      <c r="O13" s="36">
        <f t="shared" si="3"/>
        <v>2754.25</v>
      </c>
      <c r="P13" s="37">
        <f t="shared" si="4"/>
        <v>3250.0149999999999</v>
      </c>
      <c r="Q13" s="1" t="s">
        <v>64</v>
      </c>
      <c r="R13" s="10"/>
      <c r="S13" s="10"/>
      <c r="T13" s="10"/>
      <c r="U13" s="10"/>
      <c r="V13" s="10"/>
      <c r="W13" s="10"/>
      <c r="X13" s="10"/>
      <c r="Y13" s="10"/>
      <c r="Z13" s="10"/>
      <c r="AA13" s="10"/>
      <c r="AF13" s="10"/>
    </row>
    <row r="14" spans="1:32" ht="160.5" customHeight="1" x14ac:dyDescent="0.25">
      <c r="A14" s="10"/>
      <c r="B14" s="6">
        <f t="shared" si="0"/>
        <v>8</v>
      </c>
      <c r="C14" s="6" t="s">
        <v>65</v>
      </c>
      <c r="D14" s="1" t="s">
        <v>66</v>
      </c>
      <c r="E14" s="1"/>
      <c r="F14" s="1" t="s">
        <v>67</v>
      </c>
      <c r="G14" s="4" t="s">
        <v>42</v>
      </c>
      <c r="H14" s="39">
        <v>0</v>
      </c>
      <c r="I14" s="39">
        <v>237</v>
      </c>
      <c r="J14" s="39">
        <f t="shared" si="1"/>
        <v>237</v>
      </c>
      <c r="K14" s="23">
        <v>10</v>
      </c>
      <c r="L14" s="23">
        <v>5</v>
      </c>
      <c r="M14" s="23">
        <f t="shared" si="2"/>
        <v>252</v>
      </c>
      <c r="N14" s="5">
        <v>53.53</v>
      </c>
      <c r="O14" s="36">
        <f t="shared" si="3"/>
        <v>13489.56</v>
      </c>
      <c r="P14" s="37">
        <f t="shared" si="4"/>
        <v>15917.680799999998</v>
      </c>
      <c r="Q14" s="1" t="s">
        <v>174</v>
      </c>
      <c r="R14" s="10"/>
      <c r="S14" s="10"/>
      <c r="T14" s="10"/>
      <c r="U14" s="10"/>
      <c r="V14" s="10"/>
      <c r="W14" s="10"/>
      <c r="X14" s="10"/>
      <c r="Y14" s="10"/>
      <c r="Z14" s="10"/>
      <c r="AA14" s="10"/>
      <c r="AF14" s="10"/>
    </row>
    <row r="15" spans="1:32" ht="64.5" customHeight="1" x14ac:dyDescent="0.25">
      <c r="A15" s="10"/>
      <c r="B15" s="6">
        <f t="shared" si="0"/>
        <v>9</v>
      </c>
      <c r="C15" s="6" t="s">
        <v>68</v>
      </c>
      <c r="D15" s="1" t="s">
        <v>69</v>
      </c>
      <c r="E15" s="1"/>
      <c r="F15" s="1" t="s">
        <v>70</v>
      </c>
      <c r="G15" s="4" t="s">
        <v>42</v>
      </c>
      <c r="H15" s="39">
        <v>0</v>
      </c>
      <c r="I15" s="39">
        <v>90</v>
      </c>
      <c r="J15" s="39">
        <f t="shared" si="1"/>
        <v>90</v>
      </c>
      <c r="K15" s="23">
        <v>10</v>
      </c>
      <c r="L15" s="23">
        <v>5</v>
      </c>
      <c r="M15" s="23">
        <f t="shared" si="2"/>
        <v>105</v>
      </c>
      <c r="N15" s="5">
        <v>53.53</v>
      </c>
      <c r="O15" s="36">
        <f t="shared" si="3"/>
        <v>5620.6500000000005</v>
      </c>
      <c r="P15" s="37">
        <f t="shared" si="4"/>
        <v>6632.3670000000002</v>
      </c>
      <c r="Q15" s="1" t="s">
        <v>71</v>
      </c>
      <c r="R15" s="10"/>
      <c r="S15" s="10"/>
      <c r="T15" s="10"/>
      <c r="U15" s="10"/>
      <c r="V15" s="10"/>
      <c r="W15" s="10"/>
      <c r="X15" s="10"/>
      <c r="Y15" s="10"/>
      <c r="Z15" s="10"/>
      <c r="AA15" s="10"/>
      <c r="AF15" s="10"/>
    </row>
    <row r="16" spans="1:32" s="10" customFormat="1" ht="96.75" customHeight="1" x14ac:dyDescent="0.25">
      <c r="B16" s="6">
        <f t="shared" si="0"/>
        <v>10</v>
      </c>
      <c r="C16" s="6" t="s">
        <v>72</v>
      </c>
      <c r="D16" s="1" t="s">
        <v>73</v>
      </c>
      <c r="E16" s="1"/>
      <c r="F16" s="1" t="s">
        <v>74</v>
      </c>
      <c r="G16" s="4" t="s">
        <v>42</v>
      </c>
      <c r="H16" s="39">
        <v>0</v>
      </c>
      <c r="I16" s="39">
        <v>109</v>
      </c>
      <c r="J16" s="39">
        <f t="shared" si="1"/>
        <v>109</v>
      </c>
      <c r="K16" s="23">
        <v>10</v>
      </c>
      <c r="L16" s="23">
        <v>5</v>
      </c>
      <c r="M16" s="23">
        <f t="shared" si="2"/>
        <v>124</v>
      </c>
      <c r="N16" s="5">
        <v>53.53</v>
      </c>
      <c r="O16" s="36">
        <f t="shared" si="3"/>
        <v>6637.72</v>
      </c>
      <c r="P16" s="37">
        <f t="shared" si="4"/>
        <v>7832.5096000000003</v>
      </c>
      <c r="Q16" s="1" t="s">
        <v>75</v>
      </c>
    </row>
    <row r="17" spans="1:32" s="10" customFormat="1" ht="72.75" customHeight="1" x14ac:dyDescent="0.25">
      <c r="B17" s="6">
        <f t="shared" si="0"/>
        <v>11</v>
      </c>
      <c r="C17" s="6" t="s">
        <v>76</v>
      </c>
      <c r="D17" s="1" t="s">
        <v>77</v>
      </c>
      <c r="E17" s="1"/>
      <c r="F17" s="1" t="s">
        <v>78</v>
      </c>
      <c r="G17" s="4" t="s">
        <v>42</v>
      </c>
      <c r="H17" s="39">
        <v>0</v>
      </c>
      <c r="I17" s="39">
        <v>117</v>
      </c>
      <c r="J17" s="39">
        <f t="shared" si="1"/>
        <v>117</v>
      </c>
      <c r="K17" s="23">
        <v>10</v>
      </c>
      <c r="L17" s="23">
        <v>5</v>
      </c>
      <c r="M17" s="23">
        <f t="shared" si="2"/>
        <v>132</v>
      </c>
      <c r="N17" s="5">
        <v>53.53</v>
      </c>
      <c r="O17" s="36">
        <f t="shared" si="3"/>
        <v>7065.96</v>
      </c>
      <c r="P17" s="37">
        <f t="shared" si="4"/>
        <v>8337.8328000000001</v>
      </c>
      <c r="Q17" s="1" t="s">
        <v>79</v>
      </c>
    </row>
    <row r="18" spans="1:32" ht="99" customHeight="1" x14ac:dyDescent="0.25">
      <c r="A18" s="10"/>
      <c r="B18" s="6">
        <f t="shared" si="0"/>
        <v>12</v>
      </c>
      <c r="C18" s="6" t="s">
        <v>80</v>
      </c>
      <c r="D18" s="1" t="s">
        <v>81</v>
      </c>
      <c r="E18" s="1"/>
      <c r="F18" s="1" t="s">
        <v>82</v>
      </c>
      <c r="G18" s="4" t="s">
        <v>42</v>
      </c>
      <c r="H18" s="39">
        <v>0</v>
      </c>
      <c r="I18" s="39">
        <v>323</v>
      </c>
      <c r="J18" s="39">
        <f t="shared" si="1"/>
        <v>323</v>
      </c>
      <c r="K18" s="23">
        <v>15</v>
      </c>
      <c r="L18" s="23">
        <v>10</v>
      </c>
      <c r="M18" s="23">
        <f t="shared" si="2"/>
        <v>348</v>
      </c>
      <c r="N18" s="5">
        <v>95.57</v>
      </c>
      <c r="O18" s="36">
        <f t="shared" si="3"/>
        <v>33258.36</v>
      </c>
      <c r="P18" s="37">
        <f t="shared" si="4"/>
        <v>39244.864799999996</v>
      </c>
      <c r="Q18" s="1" t="s">
        <v>83</v>
      </c>
      <c r="R18" s="10"/>
      <c r="S18" s="10"/>
      <c r="T18" s="10"/>
      <c r="U18" s="10"/>
      <c r="V18" s="10"/>
      <c r="W18" s="10"/>
      <c r="X18" s="10"/>
      <c r="Y18" s="10"/>
      <c r="Z18" s="10"/>
      <c r="AA18" s="10"/>
      <c r="AF18" s="10"/>
    </row>
    <row r="19" spans="1:32" s="10" customFormat="1" ht="160.5" customHeight="1" x14ac:dyDescent="0.25">
      <c r="B19" s="6">
        <f t="shared" si="0"/>
        <v>13</v>
      </c>
      <c r="C19" s="6" t="s">
        <v>84</v>
      </c>
      <c r="D19" s="1" t="s">
        <v>85</v>
      </c>
      <c r="E19" s="1"/>
      <c r="F19" s="1" t="s">
        <v>86</v>
      </c>
      <c r="G19" s="4" t="s">
        <v>42</v>
      </c>
      <c r="H19" s="39">
        <v>0</v>
      </c>
      <c r="I19" s="39">
        <v>1792</v>
      </c>
      <c r="J19" s="39">
        <f t="shared" si="1"/>
        <v>1792</v>
      </c>
      <c r="K19" s="23">
        <v>21</v>
      </c>
      <c r="L19" s="23">
        <v>17</v>
      </c>
      <c r="M19" s="23">
        <f t="shared" si="2"/>
        <v>1830</v>
      </c>
      <c r="N19" s="5">
        <v>95.57</v>
      </c>
      <c r="O19" s="36">
        <f t="shared" si="3"/>
        <v>174893.09999999998</v>
      </c>
      <c r="P19" s="37">
        <f t="shared" si="4"/>
        <v>206373.85799999995</v>
      </c>
      <c r="Q19" s="1" t="s">
        <v>175</v>
      </c>
    </row>
    <row r="20" spans="1:32" ht="99" customHeight="1" x14ac:dyDescent="0.25">
      <c r="A20" s="10"/>
      <c r="B20" s="6">
        <f t="shared" si="0"/>
        <v>14</v>
      </c>
      <c r="C20" s="6" t="s">
        <v>87</v>
      </c>
      <c r="D20" s="1" t="s">
        <v>88</v>
      </c>
      <c r="E20" s="1"/>
      <c r="F20" s="1" t="s">
        <v>89</v>
      </c>
      <c r="G20" s="4" t="s">
        <v>42</v>
      </c>
      <c r="H20" s="39">
        <v>0</v>
      </c>
      <c r="I20" s="39">
        <v>254</v>
      </c>
      <c r="J20" s="39">
        <f t="shared" si="1"/>
        <v>254</v>
      </c>
      <c r="K20" s="23">
        <v>21</v>
      </c>
      <c r="L20" s="23">
        <v>17</v>
      </c>
      <c r="M20" s="23">
        <f t="shared" si="2"/>
        <v>292</v>
      </c>
      <c r="N20" s="5">
        <v>95.57</v>
      </c>
      <c r="O20" s="36">
        <f t="shared" si="3"/>
        <v>27906.44</v>
      </c>
      <c r="P20" s="37">
        <f t="shared" si="4"/>
        <v>32929.599199999997</v>
      </c>
      <c r="Q20" s="1" t="s">
        <v>90</v>
      </c>
      <c r="R20" s="10"/>
      <c r="S20" s="10"/>
      <c r="T20" s="10"/>
      <c r="U20" s="10"/>
      <c r="V20" s="10"/>
      <c r="W20" s="10"/>
      <c r="X20" s="10"/>
      <c r="Y20" s="10"/>
      <c r="Z20" s="10"/>
      <c r="AA20" s="10"/>
      <c r="AF20" s="10"/>
    </row>
    <row r="21" spans="1:32" s="10" customFormat="1" ht="159" customHeight="1" x14ac:dyDescent="0.25">
      <c r="B21" s="6">
        <f t="shared" si="0"/>
        <v>15</v>
      </c>
      <c r="C21" s="6" t="s">
        <v>91</v>
      </c>
      <c r="D21" s="1" t="s">
        <v>92</v>
      </c>
      <c r="E21" s="1"/>
      <c r="F21" s="1" t="s">
        <v>93</v>
      </c>
      <c r="G21" s="4" t="s">
        <v>42</v>
      </c>
      <c r="H21" s="39">
        <v>0</v>
      </c>
      <c r="I21" s="39">
        <v>2027</v>
      </c>
      <c r="J21" s="39">
        <f t="shared" si="1"/>
        <v>2027</v>
      </c>
      <c r="K21" s="23">
        <v>6</v>
      </c>
      <c r="L21" s="23">
        <v>2</v>
      </c>
      <c r="M21" s="23">
        <f t="shared" si="2"/>
        <v>2035</v>
      </c>
      <c r="N21" s="5">
        <v>95.57</v>
      </c>
      <c r="O21" s="36">
        <f t="shared" si="3"/>
        <v>194484.94999999998</v>
      </c>
      <c r="P21" s="37">
        <f t="shared" si="4"/>
        <v>229492.24099999998</v>
      </c>
      <c r="Q21" s="1" t="s">
        <v>176</v>
      </c>
    </row>
    <row r="22" spans="1:32" ht="66" customHeight="1" x14ac:dyDescent="0.25">
      <c r="A22" s="10"/>
      <c r="B22" s="6">
        <f t="shared" si="0"/>
        <v>16</v>
      </c>
      <c r="C22" s="6" t="s">
        <v>95</v>
      </c>
      <c r="D22" s="1" t="s">
        <v>96</v>
      </c>
      <c r="E22" s="1"/>
      <c r="F22" s="1" t="s">
        <v>97</v>
      </c>
      <c r="G22" s="4" t="s">
        <v>42</v>
      </c>
      <c r="H22" s="39">
        <v>0</v>
      </c>
      <c r="I22" s="39">
        <v>524</v>
      </c>
      <c r="J22" s="39">
        <f t="shared" si="1"/>
        <v>524</v>
      </c>
      <c r="K22" s="23">
        <v>21</v>
      </c>
      <c r="L22" s="23">
        <v>17</v>
      </c>
      <c r="M22" s="23">
        <f t="shared" si="2"/>
        <v>562</v>
      </c>
      <c r="N22" s="5">
        <v>95.57</v>
      </c>
      <c r="O22" s="36">
        <f t="shared" si="3"/>
        <v>53710.34</v>
      </c>
      <c r="P22" s="37">
        <f t="shared" si="4"/>
        <v>63378.201199999996</v>
      </c>
      <c r="Q22" s="1" t="s">
        <v>98</v>
      </c>
      <c r="R22" s="10"/>
      <c r="S22" s="10"/>
      <c r="T22" s="10"/>
      <c r="U22" s="10"/>
      <c r="V22" s="10"/>
      <c r="W22" s="10"/>
      <c r="X22" s="10"/>
      <c r="Y22" s="10"/>
      <c r="Z22" s="10"/>
      <c r="AA22" s="10"/>
      <c r="AF22" s="10"/>
    </row>
    <row r="23" spans="1:32" ht="110.25" customHeight="1" x14ac:dyDescent="0.25">
      <c r="A23" s="10"/>
      <c r="B23" s="6">
        <f t="shared" si="0"/>
        <v>17</v>
      </c>
      <c r="C23" s="6" t="s">
        <v>99</v>
      </c>
      <c r="D23" s="1" t="s">
        <v>100</v>
      </c>
      <c r="E23" s="1"/>
      <c r="F23" s="1" t="s">
        <v>101</v>
      </c>
      <c r="G23" s="4" t="s">
        <v>42</v>
      </c>
      <c r="H23" s="39">
        <v>0</v>
      </c>
      <c r="I23" s="39">
        <v>458</v>
      </c>
      <c r="J23" s="39">
        <f t="shared" si="1"/>
        <v>458</v>
      </c>
      <c r="K23" s="23">
        <v>15</v>
      </c>
      <c r="L23" s="23">
        <v>15</v>
      </c>
      <c r="M23" s="23">
        <f t="shared" si="2"/>
        <v>488</v>
      </c>
      <c r="N23" s="5">
        <v>206.45</v>
      </c>
      <c r="O23" s="36">
        <f t="shared" si="3"/>
        <v>100747.59999999999</v>
      </c>
      <c r="P23" s="37">
        <f t="shared" si="4"/>
        <v>118882.16799999999</v>
      </c>
      <c r="Q23" s="1" t="s">
        <v>102</v>
      </c>
      <c r="R23" s="10"/>
      <c r="S23" s="10"/>
      <c r="T23" s="10"/>
      <c r="U23" s="10"/>
      <c r="V23" s="10"/>
      <c r="W23" s="10"/>
      <c r="X23" s="10"/>
      <c r="Y23" s="10"/>
      <c r="Z23" s="10"/>
      <c r="AA23" s="10"/>
      <c r="AF23" s="10"/>
    </row>
    <row r="24" spans="1:32" ht="131.25" customHeight="1" x14ac:dyDescent="0.25">
      <c r="A24" s="10"/>
      <c r="B24" s="6">
        <f t="shared" si="0"/>
        <v>18</v>
      </c>
      <c r="C24" s="6" t="s">
        <v>103</v>
      </c>
      <c r="D24" s="1" t="s">
        <v>104</v>
      </c>
      <c r="E24" s="1"/>
      <c r="F24" s="1" t="s">
        <v>105</v>
      </c>
      <c r="G24" s="4" t="s">
        <v>42</v>
      </c>
      <c r="H24" s="39">
        <v>0</v>
      </c>
      <c r="I24" s="39">
        <v>530</v>
      </c>
      <c r="J24" s="39">
        <f t="shared" si="1"/>
        <v>530</v>
      </c>
      <c r="K24" s="23">
        <v>15</v>
      </c>
      <c r="L24" s="23">
        <v>15</v>
      </c>
      <c r="M24" s="23">
        <f t="shared" si="2"/>
        <v>560</v>
      </c>
      <c r="N24" s="5">
        <v>206.45</v>
      </c>
      <c r="O24" s="36">
        <f t="shared" si="3"/>
        <v>115612</v>
      </c>
      <c r="P24" s="37">
        <f t="shared" si="4"/>
        <v>136422.16</v>
      </c>
      <c r="Q24" s="1" t="s">
        <v>177</v>
      </c>
      <c r="R24" s="10"/>
      <c r="S24" s="10"/>
      <c r="T24" s="10"/>
      <c r="U24" s="10"/>
      <c r="V24" s="10"/>
      <c r="W24" s="10"/>
      <c r="X24" s="10"/>
      <c r="Y24" s="10"/>
      <c r="Z24" s="10"/>
      <c r="AA24" s="10"/>
      <c r="AF24" s="10"/>
    </row>
    <row r="25" spans="1:32" ht="130.5" customHeight="1" x14ac:dyDescent="0.25">
      <c r="A25" s="10"/>
      <c r="B25" s="6">
        <f t="shared" si="0"/>
        <v>19</v>
      </c>
      <c r="C25" s="6" t="s">
        <v>106</v>
      </c>
      <c r="D25" s="1" t="s">
        <v>107</v>
      </c>
      <c r="E25" s="1"/>
      <c r="F25" s="1" t="s">
        <v>108</v>
      </c>
      <c r="G25" s="4" t="s">
        <v>42</v>
      </c>
      <c r="H25" s="39">
        <v>0</v>
      </c>
      <c r="I25" s="39">
        <v>694</v>
      </c>
      <c r="J25" s="39">
        <f t="shared" si="1"/>
        <v>694</v>
      </c>
      <c r="K25" s="23">
        <v>15</v>
      </c>
      <c r="L25" s="23">
        <v>15</v>
      </c>
      <c r="M25" s="23">
        <f t="shared" si="2"/>
        <v>724</v>
      </c>
      <c r="N25" s="5">
        <v>206.45</v>
      </c>
      <c r="O25" s="36">
        <f t="shared" si="3"/>
        <v>149469.79999999999</v>
      </c>
      <c r="P25" s="37">
        <f t="shared" si="4"/>
        <v>176374.36399999997</v>
      </c>
      <c r="Q25" s="1" t="s">
        <v>178</v>
      </c>
      <c r="R25" s="10"/>
      <c r="S25" s="10"/>
      <c r="T25" s="10"/>
      <c r="U25" s="10"/>
      <c r="V25" s="10"/>
      <c r="W25" s="10"/>
      <c r="X25" s="10"/>
      <c r="Y25" s="10"/>
      <c r="Z25" s="10"/>
      <c r="AA25" s="10"/>
      <c r="AF25" s="10"/>
    </row>
    <row r="26" spans="1:32" ht="100.5" customHeight="1" x14ac:dyDescent="0.25">
      <c r="A26" s="10"/>
      <c r="B26" s="6">
        <f t="shared" si="0"/>
        <v>20</v>
      </c>
      <c r="C26" s="6" t="s">
        <v>109</v>
      </c>
      <c r="D26" s="1" t="s">
        <v>110</v>
      </c>
      <c r="E26" s="1"/>
      <c r="F26" s="1" t="s">
        <v>111</v>
      </c>
      <c r="G26" s="4" t="s">
        <v>42</v>
      </c>
      <c r="H26" s="39">
        <v>0</v>
      </c>
      <c r="I26" s="39">
        <v>78</v>
      </c>
      <c r="J26" s="39">
        <f t="shared" si="1"/>
        <v>78</v>
      </c>
      <c r="K26" s="23">
        <v>15</v>
      </c>
      <c r="L26" s="23">
        <v>15</v>
      </c>
      <c r="M26" s="23">
        <f t="shared" si="2"/>
        <v>108</v>
      </c>
      <c r="N26" s="5">
        <v>252.3</v>
      </c>
      <c r="O26" s="36">
        <f t="shared" si="3"/>
        <v>27248.400000000001</v>
      </c>
      <c r="P26" s="37">
        <f t="shared" si="4"/>
        <v>32153.112000000001</v>
      </c>
      <c r="Q26" s="1" t="s">
        <v>112</v>
      </c>
      <c r="R26" s="10"/>
      <c r="S26" s="10"/>
      <c r="T26" s="10"/>
      <c r="U26" s="10"/>
      <c r="V26" s="10"/>
      <c r="W26" s="10"/>
      <c r="X26" s="10"/>
      <c r="Y26" s="10"/>
      <c r="Z26" s="10"/>
      <c r="AA26" s="10"/>
      <c r="AF26" s="10"/>
    </row>
    <row r="27" spans="1:32" ht="132.75" customHeight="1" x14ac:dyDescent="0.25">
      <c r="A27" s="10"/>
      <c r="B27" s="6">
        <f t="shared" si="0"/>
        <v>21</v>
      </c>
      <c r="C27" s="6" t="s">
        <v>113</v>
      </c>
      <c r="D27" s="1" t="s">
        <v>114</v>
      </c>
      <c r="E27" s="1"/>
      <c r="F27" s="1" t="s">
        <v>193</v>
      </c>
      <c r="G27" s="4" t="s">
        <v>42</v>
      </c>
      <c r="H27" s="39">
        <v>0</v>
      </c>
      <c r="I27" s="39">
        <v>194</v>
      </c>
      <c r="J27" s="39">
        <f t="shared" si="1"/>
        <v>194</v>
      </c>
      <c r="K27" s="23">
        <v>15</v>
      </c>
      <c r="L27" s="23">
        <v>15</v>
      </c>
      <c r="M27" s="23">
        <f t="shared" si="2"/>
        <v>224</v>
      </c>
      <c r="N27" s="5">
        <v>252.3</v>
      </c>
      <c r="O27" s="36">
        <f t="shared" si="3"/>
        <v>56515.200000000004</v>
      </c>
      <c r="P27" s="37">
        <f t="shared" si="4"/>
        <v>66687.936000000002</v>
      </c>
      <c r="Q27" s="1" t="s">
        <v>179</v>
      </c>
      <c r="R27" s="10"/>
      <c r="S27" s="10"/>
      <c r="T27" s="10"/>
      <c r="U27" s="10"/>
      <c r="V27" s="10"/>
      <c r="W27" s="10"/>
      <c r="X27" s="10"/>
      <c r="Y27" s="10"/>
      <c r="Z27" s="10"/>
      <c r="AA27" s="10"/>
      <c r="AF27" s="10"/>
    </row>
    <row r="28" spans="1:32" ht="128.25" customHeight="1" x14ac:dyDescent="0.25">
      <c r="A28" s="10"/>
      <c r="B28" s="6">
        <f t="shared" si="0"/>
        <v>22</v>
      </c>
      <c r="C28" s="6" t="s">
        <v>115</v>
      </c>
      <c r="D28" s="1" t="s">
        <v>116</v>
      </c>
      <c r="E28" s="1"/>
      <c r="F28" s="1" t="s">
        <v>194</v>
      </c>
      <c r="G28" s="4" t="s">
        <v>42</v>
      </c>
      <c r="H28" s="39">
        <v>0</v>
      </c>
      <c r="I28" s="39">
        <v>305</v>
      </c>
      <c r="J28" s="39">
        <f t="shared" si="1"/>
        <v>305</v>
      </c>
      <c r="K28" s="23">
        <v>15</v>
      </c>
      <c r="L28" s="23">
        <v>15</v>
      </c>
      <c r="M28" s="23">
        <f t="shared" si="2"/>
        <v>335</v>
      </c>
      <c r="N28" s="5">
        <v>252.3</v>
      </c>
      <c r="O28" s="36">
        <f t="shared" si="3"/>
        <v>84520.5</v>
      </c>
      <c r="P28" s="37">
        <f t="shared" si="4"/>
        <v>99734.189999999988</v>
      </c>
      <c r="Q28" s="1" t="s">
        <v>180</v>
      </c>
      <c r="R28" s="10"/>
      <c r="S28" s="10"/>
      <c r="T28" s="10"/>
      <c r="U28" s="10"/>
      <c r="V28" s="10"/>
      <c r="W28" s="10"/>
      <c r="X28" s="10"/>
      <c r="Y28" s="10"/>
      <c r="Z28" s="10"/>
      <c r="AA28" s="10"/>
      <c r="AF28" s="10"/>
    </row>
    <row r="29" spans="1:32" ht="30" x14ac:dyDescent="0.25">
      <c r="A29" s="10"/>
      <c r="B29" s="6">
        <f t="shared" si="0"/>
        <v>23</v>
      </c>
      <c r="C29" s="6" t="s">
        <v>117</v>
      </c>
      <c r="D29" s="1" t="s">
        <v>118</v>
      </c>
      <c r="E29" s="1"/>
      <c r="F29" s="1" t="s">
        <v>119</v>
      </c>
      <c r="G29" s="4" t="s">
        <v>42</v>
      </c>
      <c r="H29" s="23">
        <v>0</v>
      </c>
      <c r="I29" s="23">
        <v>12</v>
      </c>
      <c r="J29" s="39">
        <f t="shared" si="1"/>
        <v>12</v>
      </c>
      <c r="K29" s="23">
        <v>0</v>
      </c>
      <c r="L29" s="23">
        <v>0</v>
      </c>
      <c r="M29" s="23">
        <f t="shared" si="2"/>
        <v>12</v>
      </c>
      <c r="N29" s="5">
        <v>56.47</v>
      </c>
      <c r="O29" s="36">
        <f t="shared" si="3"/>
        <v>677.64</v>
      </c>
      <c r="P29" s="37">
        <f t="shared" si="4"/>
        <v>799.61519999999996</v>
      </c>
      <c r="Q29" s="1" t="s">
        <v>120</v>
      </c>
      <c r="R29" s="10"/>
      <c r="S29" s="10"/>
      <c r="T29" s="10"/>
      <c r="U29" s="10"/>
      <c r="V29" s="10"/>
      <c r="W29" s="10"/>
      <c r="X29" s="10"/>
      <c r="Y29" s="10"/>
      <c r="Z29" s="10"/>
      <c r="AA29" s="10"/>
      <c r="AF29" s="10"/>
    </row>
    <row r="30" spans="1:32" s="42" customFormat="1" ht="183.75" customHeight="1" x14ac:dyDescent="0.25">
      <c r="B30" s="43">
        <f t="shared" si="0"/>
        <v>24</v>
      </c>
      <c r="C30" s="43" t="s">
        <v>121</v>
      </c>
      <c r="D30" s="44" t="s">
        <v>122</v>
      </c>
      <c r="E30" s="44"/>
      <c r="F30" s="44" t="s">
        <v>94</v>
      </c>
      <c r="G30" s="45" t="s">
        <v>42</v>
      </c>
      <c r="H30" s="50">
        <v>0</v>
      </c>
      <c r="I30" s="50">
        <v>1255</v>
      </c>
      <c r="J30" s="39">
        <f t="shared" si="1"/>
        <v>1255</v>
      </c>
      <c r="K30" s="46">
        <v>21</v>
      </c>
      <c r="L30" s="46">
        <v>17</v>
      </c>
      <c r="M30" s="46">
        <f t="shared" si="2"/>
        <v>1293</v>
      </c>
      <c r="N30" s="47">
        <v>95.57</v>
      </c>
      <c r="O30" s="48">
        <f t="shared" si="3"/>
        <v>123572.01</v>
      </c>
      <c r="P30" s="49">
        <f t="shared" si="4"/>
        <v>145814.9718</v>
      </c>
      <c r="Q30" s="44" t="s">
        <v>192</v>
      </c>
    </row>
    <row r="31" spans="1:32" ht="60" x14ac:dyDescent="0.25">
      <c r="A31" s="10"/>
      <c r="B31" s="6">
        <f t="shared" si="0"/>
        <v>25</v>
      </c>
      <c r="C31" s="6" t="s">
        <v>123</v>
      </c>
      <c r="D31" s="1" t="s">
        <v>124</v>
      </c>
      <c r="E31" s="1"/>
      <c r="F31" s="1" t="s">
        <v>125</v>
      </c>
      <c r="G31" s="4" t="s">
        <v>42</v>
      </c>
      <c r="H31" s="23">
        <v>0</v>
      </c>
      <c r="I31" s="23">
        <v>890</v>
      </c>
      <c r="J31" s="39">
        <f t="shared" si="1"/>
        <v>890</v>
      </c>
      <c r="K31" s="23">
        <v>0</v>
      </c>
      <c r="L31" s="23">
        <v>0</v>
      </c>
      <c r="M31" s="23">
        <f t="shared" si="2"/>
        <v>890</v>
      </c>
      <c r="N31" s="5">
        <v>16.61</v>
      </c>
      <c r="O31" s="36">
        <f t="shared" si="3"/>
        <v>14782.9</v>
      </c>
      <c r="P31" s="37">
        <f t="shared" si="4"/>
        <v>17443.822</v>
      </c>
      <c r="Q31" s="1" t="s">
        <v>126</v>
      </c>
      <c r="R31" s="10"/>
      <c r="S31" s="10"/>
      <c r="T31" s="10"/>
      <c r="U31" s="10"/>
      <c r="V31" s="10"/>
      <c r="W31" s="10"/>
      <c r="X31" s="10"/>
      <c r="Y31" s="10"/>
      <c r="Z31" s="10"/>
      <c r="AA31" s="10"/>
      <c r="AF31" s="10"/>
    </row>
    <row r="32" spans="1:32" ht="68.25" customHeight="1" x14ac:dyDescent="0.25">
      <c r="A32" s="10"/>
      <c r="B32" s="6">
        <f t="shared" si="0"/>
        <v>26</v>
      </c>
      <c r="C32" s="6" t="s">
        <v>127</v>
      </c>
      <c r="D32" s="1" t="s">
        <v>128</v>
      </c>
      <c r="E32" s="1"/>
      <c r="F32" s="1" t="s">
        <v>195</v>
      </c>
      <c r="G32" s="4" t="s">
        <v>42</v>
      </c>
      <c r="H32" s="39">
        <v>0</v>
      </c>
      <c r="I32" s="39">
        <v>927</v>
      </c>
      <c r="J32" s="39">
        <f t="shared" si="1"/>
        <v>927</v>
      </c>
      <c r="K32" s="23">
        <v>300</v>
      </c>
      <c r="L32" s="23">
        <v>300</v>
      </c>
      <c r="M32" s="23">
        <f t="shared" si="2"/>
        <v>1527</v>
      </c>
      <c r="N32" s="5">
        <v>53.53</v>
      </c>
      <c r="O32" s="36">
        <f t="shared" si="3"/>
        <v>81740.31</v>
      </c>
      <c r="P32" s="37">
        <f t="shared" si="4"/>
        <v>96453.565799999997</v>
      </c>
      <c r="Q32" s="1" t="s">
        <v>129</v>
      </c>
      <c r="R32" s="10"/>
      <c r="S32" s="10"/>
      <c r="T32" s="10"/>
      <c r="U32" s="10"/>
      <c r="V32" s="10"/>
      <c r="W32" s="10"/>
      <c r="X32" s="10"/>
      <c r="Y32" s="10"/>
      <c r="Z32" s="10"/>
      <c r="AA32" s="10"/>
      <c r="AF32" s="10"/>
    </row>
    <row r="33" spans="1:32" ht="85.5" customHeight="1" x14ac:dyDescent="0.25">
      <c r="A33" s="10"/>
      <c r="B33" s="6">
        <f t="shared" si="0"/>
        <v>27</v>
      </c>
      <c r="C33" s="6" t="s">
        <v>130</v>
      </c>
      <c r="D33" s="1" t="s">
        <v>131</v>
      </c>
      <c r="E33" s="1"/>
      <c r="F33" s="1" t="s">
        <v>196</v>
      </c>
      <c r="G33" s="4" t="s">
        <v>42</v>
      </c>
      <c r="H33" s="39">
        <v>0</v>
      </c>
      <c r="I33" s="39">
        <v>750</v>
      </c>
      <c r="J33" s="39">
        <f t="shared" si="1"/>
        <v>750</v>
      </c>
      <c r="K33" s="23">
        <v>300</v>
      </c>
      <c r="L33" s="23">
        <v>300</v>
      </c>
      <c r="M33" s="23">
        <f t="shared" si="2"/>
        <v>1350</v>
      </c>
      <c r="N33" s="5">
        <v>61.15</v>
      </c>
      <c r="O33" s="36">
        <f t="shared" si="3"/>
        <v>82552.5</v>
      </c>
      <c r="P33" s="37">
        <f t="shared" si="4"/>
        <v>97411.95</v>
      </c>
      <c r="Q33" s="1" t="s">
        <v>132</v>
      </c>
      <c r="R33" s="10"/>
      <c r="S33" s="10"/>
      <c r="T33" s="10"/>
      <c r="U33" s="10"/>
      <c r="V33" s="10"/>
      <c r="W33" s="10"/>
      <c r="X33" s="10"/>
      <c r="Y33" s="10"/>
      <c r="Z33" s="10"/>
      <c r="AA33" s="10"/>
      <c r="AF33" s="10"/>
    </row>
    <row r="34" spans="1:32" ht="84" customHeight="1" x14ac:dyDescent="0.25">
      <c r="A34" s="10"/>
      <c r="B34" s="6">
        <f t="shared" si="0"/>
        <v>28</v>
      </c>
      <c r="C34" s="6" t="s">
        <v>133</v>
      </c>
      <c r="D34" s="1" t="s">
        <v>134</v>
      </c>
      <c r="E34" s="1"/>
      <c r="F34" s="1" t="s">
        <v>197</v>
      </c>
      <c r="G34" s="4" t="s">
        <v>42</v>
      </c>
      <c r="H34" s="39">
        <v>0</v>
      </c>
      <c r="I34" s="39">
        <v>750</v>
      </c>
      <c r="J34" s="39">
        <f t="shared" si="1"/>
        <v>750</v>
      </c>
      <c r="K34" s="23">
        <v>300</v>
      </c>
      <c r="L34" s="23">
        <v>300</v>
      </c>
      <c r="M34" s="23">
        <f t="shared" si="2"/>
        <v>1350</v>
      </c>
      <c r="N34" s="5">
        <v>76.47</v>
      </c>
      <c r="O34" s="36">
        <f t="shared" si="3"/>
        <v>103234.5</v>
      </c>
      <c r="P34" s="37">
        <f t="shared" si="4"/>
        <v>121816.70999999999</v>
      </c>
      <c r="Q34" s="1" t="s">
        <v>132</v>
      </c>
      <c r="R34" s="10"/>
      <c r="S34" s="10"/>
      <c r="T34" s="10"/>
      <c r="U34" s="10"/>
      <c r="V34" s="10"/>
      <c r="W34" s="10"/>
      <c r="X34" s="10"/>
      <c r="Y34" s="10"/>
      <c r="Z34" s="10"/>
      <c r="AA34" s="10"/>
      <c r="AF34" s="10"/>
    </row>
    <row r="35" spans="1:32" ht="75" x14ac:dyDescent="0.25">
      <c r="A35" s="10"/>
      <c r="B35" s="6">
        <f t="shared" si="0"/>
        <v>29</v>
      </c>
      <c r="C35" s="6" t="s">
        <v>135</v>
      </c>
      <c r="D35" s="1" t="s">
        <v>136</v>
      </c>
      <c r="E35" s="1"/>
      <c r="F35" s="1" t="s">
        <v>137</v>
      </c>
      <c r="G35" s="4" t="s">
        <v>42</v>
      </c>
      <c r="H35" s="39">
        <v>0</v>
      </c>
      <c r="I35" s="39">
        <v>258</v>
      </c>
      <c r="J35" s="39">
        <f t="shared" si="1"/>
        <v>258</v>
      </c>
      <c r="K35" s="23">
        <v>0</v>
      </c>
      <c r="L35" s="23">
        <v>0</v>
      </c>
      <c r="M35" s="23">
        <f t="shared" si="2"/>
        <v>258</v>
      </c>
      <c r="N35" s="5">
        <v>206.45</v>
      </c>
      <c r="O35" s="36">
        <f t="shared" si="3"/>
        <v>53264.1</v>
      </c>
      <c r="P35" s="37">
        <f t="shared" si="4"/>
        <v>62851.637999999992</v>
      </c>
      <c r="Q35" s="1" t="s">
        <v>190</v>
      </c>
      <c r="R35" s="10"/>
      <c r="S35" s="10"/>
      <c r="T35" s="10"/>
      <c r="U35" s="10"/>
      <c r="V35" s="10"/>
      <c r="W35" s="10"/>
      <c r="X35" s="10"/>
      <c r="Y35" s="10"/>
      <c r="Z35" s="10"/>
      <c r="AA35" s="10"/>
      <c r="AF35" s="10"/>
    </row>
    <row r="36" spans="1:32" ht="97.5" customHeight="1" x14ac:dyDescent="0.25">
      <c r="A36" s="10"/>
      <c r="B36" s="6">
        <f t="shared" si="0"/>
        <v>30</v>
      </c>
      <c r="C36" s="6" t="s">
        <v>138</v>
      </c>
      <c r="D36" s="1" t="s">
        <v>139</v>
      </c>
      <c r="E36" s="1"/>
      <c r="F36" s="1" t="s">
        <v>140</v>
      </c>
      <c r="G36" s="4" t="s">
        <v>42</v>
      </c>
      <c r="H36" s="39">
        <v>0</v>
      </c>
      <c r="I36" s="39">
        <v>8210</v>
      </c>
      <c r="J36" s="39">
        <f t="shared" si="1"/>
        <v>8210</v>
      </c>
      <c r="K36" s="23">
        <v>1605</v>
      </c>
      <c r="L36" s="23">
        <v>1485</v>
      </c>
      <c r="M36" s="23">
        <f t="shared" si="2"/>
        <v>11300</v>
      </c>
      <c r="N36" s="5">
        <v>31.82</v>
      </c>
      <c r="O36" s="36">
        <f t="shared" si="3"/>
        <v>359566</v>
      </c>
      <c r="P36" s="37">
        <f t="shared" si="4"/>
        <v>424287.88</v>
      </c>
      <c r="Q36" s="1" t="s">
        <v>141</v>
      </c>
      <c r="R36" s="10"/>
      <c r="S36" s="10"/>
      <c r="T36" s="10"/>
      <c r="U36" s="10"/>
      <c r="V36" s="10"/>
      <c r="W36" s="10"/>
      <c r="X36" s="10"/>
      <c r="Y36" s="10"/>
      <c r="Z36" s="10"/>
      <c r="AA36" s="10"/>
      <c r="AF36" s="10"/>
    </row>
    <row r="37" spans="1:32" ht="157.5" customHeight="1" x14ac:dyDescent="0.25">
      <c r="A37" s="10"/>
      <c r="B37" s="6">
        <f t="shared" si="0"/>
        <v>31</v>
      </c>
      <c r="C37" s="6" t="s">
        <v>142</v>
      </c>
      <c r="D37" s="1" t="s">
        <v>143</v>
      </c>
      <c r="E37" s="1"/>
      <c r="F37" s="1" t="s">
        <v>144</v>
      </c>
      <c r="G37" s="4" t="s">
        <v>42</v>
      </c>
      <c r="H37" s="39">
        <v>0</v>
      </c>
      <c r="I37" s="39">
        <v>17308</v>
      </c>
      <c r="J37" s="39">
        <f t="shared" si="1"/>
        <v>17308</v>
      </c>
      <c r="K37" s="23">
        <v>49</v>
      </c>
      <c r="L37" s="23">
        <v>36</v>
      </c>
      <c r="M37" s="23">
        <f t="shared" si="2"/>
        <v>17393</v>
      </c>
      <c r="N37" s="5">
        <v>19.11</v>
      </c>
      <c r="O37" s="36">
        <f t="shared" si="3"/>
        <v>332380.23</v>
      </c>
      <c r="P37" s="37">
        <f t="shared" si="4"/>
        <v>392208.67139999993</v>
      </c>
      <c r="Q37" s="1" t="s">
        <v>181</v>
      </c>
      <c r="R37" s="10"/>
      <c r="S37" s="10"/>
      <c r="T37" s="10"/>
      <c r="U37" s="10"/>
      <c r="V37" s="10"/>
      <c r="W37" s="10"/>
      <c r="X37" s="10"/>
      <c r="Y37" s="10"/>
      <c r="Z37" s="10"/>
      <c r="AA37" s="10"/>
      <c r="AF37" s="10"/>
    </row>
    <row r="38" spans="1:32" ht="90" x14ac:dyDescent="0.25">
      <c r="A38" s="10"/>
      <c r="B38" s="6">
        <f t="shared" si="0"/>
        <v>32</v>
      </c>
      <c r="C38" s="6" t="s">
        <v>145</v>
      </c>
      <c r="D38" s="1" t="s">
        <v>146</v>
      </c>
      <c r="E38" s="1"/>
      <c r="F38" s="1" t="s">
        <v>147</v>
      </c>
      <c r="G38" s="4" t="s">
        <v>42</v>
      </c>
      <c r="H38" s="23">
        <v>0</v>
      </c>
      <c r="I38" s="23">
        <v>400</v>
      </c>
      <c r="J38" s="39">
        <f t="shared" si="1"/>
        <v>400</v>
      </c>
      <c r="K38" s="23">
        <v>0</v>
      </c>
      <c r="L38" s="23">
        <v>0</v>
      </c>
      <c r="M38" s="23">
        <f t="shared" si="2"/>
        <v>400</v>
      </c>
      <c r="N38" s="5">
        <v>72.290000000000006</v>
      </c>
      <c r="O38" s="36">
        <f t="shared" si="3"/>
        <v>28916.000000000004</v>
      </c>
      <c r="P38" s="37">
        <f t="shared" si="4"/>
        <v>34120.880000000005</v>
      </c>
      <c r="Q38" s="1" t="s">
        <v>148</v>
      </c>
      <c r="R38" s="10"/>
      <c r="S38" s="10"/>
      <c r="T38" s="10"/>
      <c r="U38" s="10"/>
      <c r="V38" s="10"/>
      <c r="W38" s="10"/>
      <c r="X38" s="10"/>
      <c r="Y38" s="10"/>
      <c r="Z38" s="10"/>
      <c r="AA38" s="10"/>
      <c r="AF38" s="10"/>
    </row>
    <row r="39" spans="1:32" ht="30" x14ac:dyDescent="0.25">
      <c r="A39" s="10"/>
      <c r="B39" s="6">
        <f t="shared" si="0"/>
        <v>33</v>
      </c>
      <c r="C39" s="6" t="s">
        <v>149</v>
      </c>
      <c r="D39" s="1" t="s">
        <v>150</v>
      </c>
      <c r="E39" s="1"/>
      <c r="F39" s="1" t="s">
        <v>151</v>
      </c>
      <c r="G39" s="4" t="s">
        <v>42</v>
      </c>
      <c r="H39" s="23">
        <v>0</v>
      </c>
      <c r="I39" s="23">
        <v>124</v>
      </c>
      <c r="J39" s="39">
        <f t="shared" si="1"/>
        <v>124</v>
      </c>
      <c r="K39" s="23">
        <v>0</v>
      </c>
      <c r="L39" s="23">
        <v>0</v>
      </c>
      <c r="M39" s="23">
        <f t="shared" si="2"/>
        <v>124</v>
      </c>
      <c r="N39" s="5">
        <v>665.1</v>
      </c>
      <c r="O39" s="36">
        <f t="shared" si="3"/>
        <v>82472.400000000009</v>
      </c>
      <c r="P39" s="37">
        <f t="shared" si="4"/>
        <v>97317.432000000001</v>
      </c>
      <c r="Q39" s="1" t="s">
        <v>152</v>
      </c>
      <c r="R39" s="10"/>
      <c r="S39" s="10"/>
      <c r="T39" s="10"/>
      <c r="U39" s="10"/>
      <c r="V39" s="10"/>
      <c r="W39" s="10"/>
      <c r="X39" s="10"/>
      <c r="Y39" s="10"/>
      <c r="Z39" s="10"/>
      <c r="AA39" s="10"/>
      <c r="AF39" s="10"/>
    </row>
    <row r="40" spans="1:32" ht="144" customHeight="1" x14ac:dyDescent="0.25">
      <c r="A40" s="10"/>
      <c r="B40" s="6">
        <f t="shared" si="0"/>
        <v>34</v>
      </c>
      <c r="C40" s="6" t="s">
        <v>153</v>
      </c>
      <c r="D40" s="38" t="s">
        <v>154</v>
      </c>
      <c r="E40" s="1"/>
      <c r="F40" s="1" t="s">
        <v>155</v>
      </c>
      <c r="G40" s="4" t="s">
        <v>42</v>
      </c>
      <c r="H40" s="23">
        <v>0</v>
      </c>
      <c r="I40" s="23">
        <v>141</v>
      </c>
      <c r="J40" s="39">
        <f t="shared" si="1"/>
        <v>141</v>
      </c>
      <c r="K40" s="23">
        <v>0</v>
      </c>
      <c r="L40" s="23">
        <v>0</v>
      </c>
      <c r="M40" s="23">
        <f t="shared" si="2"/>
        <v>141</v>
      </c>
      <c r="N40" s="5">
        <v>33.049999999999997</v>
      </c>
      <c r="O40" s="36">
        <f t="shared" si="3"/>
        <v>4660.0499999999993</v>
      </c>
      <c r="P40" s="37">
        <f t="shared" si="4"/>
        <v>5498.8589999999986</v>
      </c>
      <c r="Q40" s="1" t="s">
        <v>182</v>
      </c>
      <c r="R40" s="10"/>
      <c r="S40" s="10"/>
      <c r="T40" s="10"/>
      <c r="U40" s="10"/>
      <c r="V40" s="10"/>
      <c r="W40" s="10"/>
      <c r="X40" s="10"/>
      <c r="Y40" s="10"/>
      <c r="Z40" s="10"/>
      <c r="AA40" s="10"/>
      <c r="AF40" s="10"/>
    </row>
    <row r="41" spans="1:32" ht="57" customHeight="1" x14ac:dyDescent="0.25">
      <c r="A41" s="10"/>
      <c r="B41" s="6">
        <f t="shared" si="0"/>
        <v>35</v>
      </c>
      <c r="C41" s="6" t="s">
        <v>156</v>
      </c>
      <c r="D41" s="1" t="s">
        <v>157</v>
      </c>
      <c r="E41" s="1"/>
      <c r="F41" s="1" t="s">
        <v>198</v>
      </c>
      <c r="G41" s="4" t="s">
        <v>42</v>
      </c>
      <c r="H41" s="23">
        <v>0</v>
      </c>
      <c r="I41" s="23">
        <v>20</v>
      </c>
      <c r="J41" s="39">
        <f t="shared" si="1"/>
        <v>20</v>
      </c>
      <c r="K41" s="23">
        <v>0</v>
      </c>
      <c r="L41" s="23">
        <v>0</v>
      </c>
      <c r="M41" s="23">
        <f t="shared" si="2"/>
        <v>20</v>
      </c>
      <c r="N41" s="5">
        <v>53.53</v>
      </c>
      <c r="O41" s="36">
        <f t="shared" si="3"/>
        <v>1070.5999999999999</v>
      </c>
      <c r="P41" s="37">
        <f t="shared" si="4"/>
        <v>1263.3079999999998</v>
      </c>
      <c r="Q41" s="1" t="s">
        <v>158</v>
      </c>
      <c r="R41" s="10"/>
      <c r="S41" s="10"/>
      <c r="T41" s="10"/>
      <c r="U41" s="10"/>
      <c r="V41" s="10"/>
      <c r="W41" s="10"/>
      <c r="X41" s="10"/>
      <c r="Y41" s="10"/>
      <c r="Z41" s="10"/>
      <c r="AA41" s="10"/>
      <c r="AF41" s="10"/>
    </row>
    <row r="42" spans="1:32" ht="65.25" customHeight="1" x14ac:dyDescent="0.25">
      <c r="A42" s="10"/>
      <c r="B42" s="6">
        <f t="shared" si="0"/>
        <v>36</v>
      </c>
      <c r="C42" s="6" t="s">
        <v>159</v>
      </c>
      <c r="D42" s="1" t="s">
        <v>160</v>
      </c>
      <c r="E42" s="1"/>
      <c r="F42" s="1" t="s">
        <v>199</v>
      </c>
      <c r="G42" s="4" t="s">
        <v>42</v>
      </c>
      <c r="H42" s="39">
        <v>0</v>
      </c>
      <c r="I42" s="39">
        <v>108</v>
      </c>
      <c r="J42" s="39">
        <f t="shared" si="1"/>
        <v>108</v>
      </c>
      <c r="K42" s="23">
        <v>0</v>
      </c>
      <c r="L42" s="23">
        <v>0</v>
      </c>
      <c r="M42" s="23">
        <f t="shared" si="2"/>
        <v>108</v>
      </c>
      <c r="N42" s="5">
        <v>206.45</v>
      </c>
      <c r="O42" s="36">
        <f t="shared" si="3"/>
        <v>22296.6</v>
      </c>
      <c r="P42" s="37">
        <f t="shared" si="4"/>
        <v>26309.987999999998</v>
      </c>
      <c r="Q42" s="1" t="s">
        <v>161</v>
      </c>
      <c r="R42" s="10"/>
      <c r="S42" s="10"/>
      <c r="T42" s="10"/>
      <c r="U42" s="10"/>
      <c r="V42" s="10"/>
      <c r="W42" s="10"/>
      <c r="X42" s="10"/>
      <c r="Y42" s="10"/>
      <c r="Z42" s="10"/>
      <c r="AA42" s="10"/>
      <c r="AF42" s="10"/>
    </row>
    <row r="43" spans="1:32" ht="90" x14ac:dyDescent="0.25">
      <c r="A43" s="10"/>
      <c r="B43" s="6">
        <f t="shared" si="0"/>
        <v>37</v>
      </c>
      <c r="C43" s="6" t="s">
        <v>162</v>
      </c>
      <c r="D43" s="1" t="s">
        <v>163</v>
      </c>
      <c r="E43" s="1"/>
      <c r="F43" s="1" t="s">
        <v>164</v>
      </c>
      <c r="G43" s="4" t="s">
        <v>42</v>
      </c>
      <c r="H43" s="39">
        <v>0</v>
      </c>
      <c r="I43" s="39">
        <v>50</v>
      </c>
      <c r="J43" s="39">
        <f t="shared" si="1"/>
        <v>50</v>
      </c>
      <c r="K43" s="23">
        <v>0</v>
      </c>
      <c r="L43" s="23">
        <v>0</v>
      </c>
      <c r="M43" s="23">
        <f t="shared" si="2"/>
        <v>50</v>
      </c>
      <c r="N43" s="5">
        <v>56.47</v>
      </c>
      <c r="O43" s="36">
        <f t="shared" si="3"/>
        <v>2823.5</v>
      </c>
      <c r="P43" s="37">
        <f t="shared" si="4"/>
        <v>3331.73</v>
      </c>
      <c r="Q43" s="1" t="s">
        <v>191</v>
      </c>
      <c r="R43" s="10"/>
      <c r="S43" s="10"/>
      <c r="T43" s="10"/>
      <c r="U43" s="10"/>
      <c r="V43" s="10"/>
      <c r="W43" s="10"/>
      <c r="X43" s="10"/>
      <c r="Y43" s="10"/>
      <c r="Z43" s="10"/>
      <c r="AA43" s="10"/>
      <c r="AF43" s="10"/>
    </row>
    <row r="44" spans="1:32" s="10" customFormat="1" ht="43.5" customHeight="1" x14ac:dyDescent="0.25">
      <c r="B44" s="6">
        <f t="shared" si="0"/>
        <v>38</v>
      </c>
      <c r="C44" s="6" t="s">
        <v>165</v>
      </c>
      <c r="D44" s="1" t="s">
        <v>166</v>
      </c>
      <c r="E44" s="1"/>
      <c r="F44" s="1" t="s">
        <v>167</v>
      </c>
      <c r="G44" s="4" t="s">
        <v>42</v>
      </c>
      <c r="H44" s="23">
        <v>0</v>
      </c>
      <c r="I44" s="23">
        <v>12</v>
      </c>
      <c r="J44" s="39">
        <f t="shared" si="1"/>
        <v>12</v>
      </c>
      <c r="K44" s="23">
        <v>0</v>
      </c>
      <c r="L44" s="23">
        <v>0</v>
      </c>
      <c r="M44" s="23">
        <f t="shared" ref="M44" si="5">H44+I44+K44+L44</f>
        <v>12</v>
      </c>
      <c r="N44" s="5">
        <v>95.57</v>
      </c>
      <c r="O44" s="36">
        <f t="shared" ref="O44" si="6">N44*M44</f>
        <v>1146.8399999999999</v>
      </c>
      <c r="P44" s="37">
        <f t="shared" ref="P44" si="7">O44*1.18</f>
        <v>1353.2711999999999</v>
      </c>
      <c r="Q44" s="1" t="s">
        <v>120</v>
      </c>
    </row>
    <row r="45" spans="1:32" s="42" customFormat="1" ht="42" customHeight="1" x14ac:dyDescent="0.25">
      <c r="B45" s="43">
        <f t="shared" si="0"/>
        <v>39</v>
      </c>
      <c r="C45" s="43"/>
      <c r="D45" s="44" t="s">
        <v>184</v>
      </c>
      <c r="E45" s="44"/>
      <c r="F45" s="44" t="s">
        <v>185</v>
      </c>
      <c r="G45" s="45" t="s">
        <v>42</v>
      </c>
      <c r="H45" s="46">
        <v>0</v>
      </c>
      <c r="I45" s="46">
        <v>12</v>
      </c>
      <c r="J45" s="39">
        <f t="shared" si="1"/>
        <v>12</v>
      </c>
      <c r="K45" s="46">
        <v>0</v>
      </c>
      <c r="L45" s="46">
        <v>0</v>
      </c>
      <c r="M45" s="46">
        <f t="shared" si="2"/>
        <v>12</v>
      </c>
      <c r="N45" s="47">
        <v>95.57</v>
      </c>
      <c r="O45" s="48">
        <f t="shared" si="3"/>
        <v>1146.8399999999999</v>
      </c>
      <c r="P45" s="49">
        <f t="shared" si="4"/>
        <v>1353.2711999999999</v>
      </c>
      <c r="Q45" s="44" t="s">
        <v>120</v>
      </c>
    </row>
    <row r="46" spans="1:32" ht="122.25" customHeight="1" x14ac:dyDescent="0.25">
      <c r="A46" s="10"/>
      <c r="B46" s="6">
        <f t="shared" si="0"/>
        <v>40</v>
      </c>
      <c r="C46" s="6" t="s">
        <v>168</v>
      </c>
      <c r="D46" s="1" t="s">
        <v>169</v>
      </c>
      <c r="E46" s="1"/>
      <c r="F46" s="1" t="s">
        <v>170</v>
      </c>
      <c r="G46" s="4" t="s">
        <v>42</v>
      </c>
      <c r="H46" s="39">
        <v>0</v>
      </c>
      <c r="I46" s="39">
        <v>12</v>
      </c>
      <c r="J46" s="39">
        <f t="shared" si="1"/>
        <v>12</v>
      </c>
      <c r="K46" s="23">
        <v>6</v>
      </c>
      <c r="L46" s="23">
        <v>2</v>
      </c>
      <c r="M46" s="23">
        <f t="shared" si="2"/>
        <v>20</v>
      </c>
      <c r="N46" s="5">
        <v>95.57</v>
      </c>
      <c r="O46" s="36">
        <f t="shared" si="3"/>
        <v>1911.3999999999999</v>
      </c>
      <c r="P46" s="37">
        <f t="shared" si="4"/>
        <v>2255.4519999999998</v>
      </c>
      <c r="Q46" s="1" t="s">
        <v>171</v>
      </c>
      <c r="R46" s="10"/>
      <c r="S46" s="10"/>
      <c r="T46" s="10"/>
      <c r="U46" s="10"/>
      <c r="V46" s="10"/>
      <c r="W46" s="10"/>
      <c r="X46" s="10"/>
      <c r="Y46" s="10"/>
      <c r="Z46" s="10"/>
      <c r="AA46" s="10"/>
      <c r="AF46" s="10"/>
    </row>
    <row r="47" spans="1:32" x14ac:dyDescent="0.25">
      <c r="A47" s="10"/>
      <c r="B47" s="16"/>
      <c r="C47" s="18"/>
      <c r="D47" s="17"/>
      <c r="E47" s="17"/>
      <c r="F47" s="17"/>
      <c r="G47" s="18"/>
      <c r="H47" s="18"/>
      <c r="I47" s="18"/>
      <c r="J47" s="33"/>
      <c r="K47" s="18"/>
      <c r="L47" s="18"/>
      <c r="M47" s="33"/>
      <c r="N47" s="20"/>
      <c r="O47" s="40">
        <f>SUM(O7:O46)</f>
        <v>2649827.2199999993</v>
      </c>
      <c r="P47" s="40">
        <f>P46+P45+P44+P43+P42+P41+P40+P39+P38+P37+P36+P35+P34+P33+P32+P31+P30+P29+P28+P27+P26+P25+P24+P23+P22+P21+P20+P19+P18+P17+P16+P15+P14+P13+P12+P11+P10+P9+P8+P7</f>
        <v>3126796.1195999999</v>
      </c>
      <c r="Q47" s="2"/>
      <c r="R47" s="10"/>
      <c r="S47" s="10"/>
      <c r="T47" s="10"/>
      <c r="U47" s="10"/>
      <c r="V47" s="10"/>
      <c r="W47" s="10"/>
      <c r="X47" s="10"/>
      <c r="Y47" s="10"/>
      <c r="Z47" s="10"/>
      <c r="AA47" s="10"/>
      <c r="AF47" s="10"/>
    </row>
    <row r="48" spans="1:32" x14ac:dyDescent="0.25">
      <c r="A48" s="10"/>
      <c r="B48" s="15"/>
      <c r="C48" s="15"/>
      <c r="D48" s="2"/>
      <c r="E48" s="2"/>
      <c r="F48" s="2"/>
      <c r="G48" s="15"/>
      <c r="H48" s="15"/>
      <c r="I48" s="15"/>
      <c r="J48" s="34"/>
      <c r="K48" s="15"/>
      <c r="L48" s="15"/>
      <c r="M48" s="34"/>
      <c r="N48" s="15"/>
      <c r="O48" s="34" t="s">
        <v>20</v>
      </c>
      <c r="P48" s="41">
        <f>P47-O47</f>
        <v>476968.89960000059</v>
      </c>
      <c r="Q48" s="2"/>
      <c r="R48" s="10"/>
      <c r="S48" s="10"/>
      <c r="T48" s="10"/>
      <c r="U48" s="10"/>
      <c r="V48" s="10"/>
      <c r="W48" s="10"/>
      <c r="X48" s="10"/>
      <c r="Y48" s="10"/>
      <c r="Z48" s="10"/>
      <c r="AA48" s="10"/>
      <c r="AF48" s="10"/>
    </row>
    <row r="49" spans="1:32" x14ac:dyDescent="0.25">
      <c r="A49" s="10"/>
      <c r="B49" s="59" t="s">
        <v>186</v>
      </c>
      <c r="C49" s="59"/>
      <c r="D49" s="59"/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10"/>
      <c r="S49" s="10"/>
      <c r="T49" s="10"/>
      <c r="U49" s="10"/>
      <c r="V49" s="10"/>
      <c r="W49" s="10"/>
      <c r="X49" s="10"/>
      <c r="Y49" s="10"/>
      <c r="Z49" s="10"/>
      <c r="AA49" s="10"/>
      <c r="AF49" s="10"/>
    </row>
    <row r="50" spans="1:32" x14ac:dyDescent="0.25">
      <c r="B50" s="59" t="s">
        <v>3</v>
      </c>
      <c r="C50" s="59"/>
      <c r="D50" s="59"/>
      <c r="E50" s="59"/>
      <c r="F50" s="59"/>
      <c r="G50" s="59"/>
      <c r="H50" s="59"/>
      <c r="I50" s="59"/>
      <c r="J50" s="59"/>
      <c r="K50" s="59"/>
      <c r="L50" s="59"/>
      <c r="M50" s="59"/>
      <c r="N50" s="59"/>
      <c r="O50" s="59"/>
      <c r="P50" s="59"/>
      <c r="Q50" s="59"/>
    </row>
    <row r="51" spans="1:32" x14ac:dyDescent="0.25">
      <c r="B51" s="60" t="s">
        <v>4</v>
      </c>
      <c r="C51" s="60"/>
      <c r="D51" s="60"/>
      <c r="E51" s="51" t="s">
        <v>200</v>
      </c>
      <c r="F51" s="52"/>
      <c r="G51" s="52"/>
      <c r="H51" s="52"/>
      <c r="I51" s="52"/>
      <c r="J51" s="52"/>
      <c r="K51" s="52"/>
      <c r="L51" s="52"/>
      <c r="M51" s="52"/>
      <c r="N51" s="52"/>
      <c r="O51" s="52"/>
      <c r="P51" s="52"/>
      <c r="Q51" s="53"/>
    </row>
    <row r="52" spans="1:32" ht="20.25" customHeight="1" x14ac:dyDescent="0.25">
      <c r="B52" s="60" t="s">
        <v>5</v>
      </c>
      <c r="C52" s="60"/>
      <c r="D52" s="60"/>
      <c r="E52" s="56" t="s">
        <v>8</v>
      </c>
      <c r="F52" s="57"/>
      <c r="G52" s="57"/>
      <c r="H52" s="57"/>
      <c r="I52" s="57"/>
      <c r="J52" s="57"/>
      <c r="K52" s="57"/>
      <c r="L52" s="57"/>
      <c r="M52" s="57"/>
      <c r="N52" s="57"/>
      <c r="O52" s="57"/>
      <c r="P52" s="57"/>
      <c r="Q52" s="58"/>
      <c r="R52" s="2"/>
      <c r="S52" s="2"/>
      <c r="T52" s="2"/>
      <c r="U52" s="2"/>
      <c r="V52" s="2"/>
      <c r="W52" s="2"/>
    </row>
    <row r="53" spans="1:32" ht="15" customHeight="1" x14ac:dyDescent="0.25">
      <c r="A53" s="10"/>
      <c r="B53" s="60" t="s">
        <v>6</v>
      </c>
      <c r="C53" s="60"/>
      <c r="D53" s="60"/>
      <c r="E53" s="51" t="s">
        <v>188</v>
      </c>
      <c r="F53" s="52"/>
      <c r="G53" s="52"/>
      <c r="H53" s="52"/>
      <c r="I53" s="52"/>
      <c r="J53" s="52"/>
      <c r="K53" s="52"/>
      <c r="L53" s="52"/>
      <c r="M53" s="52"/>
      <c r="N53" s="52"/>
      <c r="O53" s="52"/>
      <c r="P53" s="52"/>
      <c r="Q53" s="52"/>
      <c r="R53" s="10"/>
    </row>
    <row r="54" spans="1:32" x14ac:dyDescent="0.25">
      <c r="A54" s="10"/>
      <c r="B54" s="61" t="s">
        <v>23</v>
      </c>
      <c r="C54" s="62"/>
      <c r="D54" s="63"/>
      <c r="E54" s="51" t="s">
        <v>22</v>
      </c>
      <c r="F54" s="52"/>
      <c r="G54" s="52"/>
      <c r="H54" s="52"/>
      <c r="I54" s="52"/>
      <c r="J54" s="52"/>
      <c r="K54" s="52"/>
      <c r="L54" s="52"/>
      <c r="M54" s="52"/>
      <c r="N54" s="52"/>
      <c r="O54" s="52"/>
      <c r="P54" s="52"/>
      <c r="Q54" s="53"/>
      <c r="R54" s="10"/>
    </row>
    <row r="55" spans="1:32" x14ac:dyDescent="0.25">
      <c r="A55" s="10"/>
      <c r="B55" s="61" t="s">
        <v>24</v>
      </c>
      <c r="C55" s="62"/>
      <c r="D55" s="63"/>
      <c r="E55" s="51" t="s">
        <v>25</v>
      </c>
      <c r="F55" s="52"/>
      <c r="G55" s="52"/>
      <c r="H55" s="52"/>
      <c r="I55" s="52"/>
      <c r="J55" s="52"/>
      <c r="K55" s="52"/>
      <c r="L55" s="52"/>
      <c r="M55" s="52"/>
      <c r="N55" s="52"/>
      <c r="O55" s="52"/>
      <c r="P55" s="52"/>
      <c r="Q55" s="53"/>
      <c r="R55" s="10"/>
      <c r="S55" s="10"/>
      <c r="T55" s="10"/>
      <c r="U55" s="10"/>
      <c r="V55" s="10"/>
      <c r="W55" s="10"/>
      <c r="X55" s="10"/>
      <c r="Y55" s="10"/>
      <c r="Z55" s="10"/>
      <c r="AA55" s="10"/>
      <c r="AF55" s="10"/>
    </row>
    <row r="56" spans="1:32" x14ac:dyDescent="0.25">
      <c r="B56" s="60" t="s">
        <v>7</v>
      </c>
      <c r="C56" s="60"/>
      <c r="D56" s="60"/>
      <c r="E56" s="51" t="s">
        <v>187</v>
      </c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3"/>
      <c r="S56" s="10"/>
      <c r="T56" s="10"/>
      <c r="U56" s="10"/>
      <c r="V56" s="10"/>
      <c r="W56" s="10"/>
      <c r="X56" s="10"/>
      <c r="Y56" s="10"/>
      <c r="Z56" s="10"/>
      <c r="AA56" s="10"/>
      <c r="AF56" s="10"/>
    </row>
    <row r="57" spans="1:32" x14ac:dyDescent="0.25">
      <c r="B57" s="60" t="s">
        <v>189</v>
      </c>
      <c r="C57" s="60"/>
      <c r="D57" s="60"/>
      <c r="E57" s="51" t="s">
        <v>201</v>
      </c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52"/>
      <c r="Q57" s="53"/>
    </row>
    <row r="58" spans="1:32" x14ac:dyDescent="0.25">
      <c r="A58" s="10"/>
      <c r="B58" s="26"/>
      <c r="C58" s="26"/>
      <c r="D58" s="26"/>
      <c r="E58" s="26"/>
      <c r="F58" s="27"/>
      <c r="G58" s="27"/>
      <c r="H58" s="27"/>
      <c r="I58" s="27"/>
      <c r="J58" s="35"/>
      <c r="K58" s="27"/>
      <c r="L58" s="27"/>
      <c r="M58" s="35"/>
      <c r="N58" s="27"/>
      <c r="O58" s="35"/>
      <c r="P58" s="35"/>
      <c r="Q58" s="27"/>
      <c r="R58" s="10"/>
    </row>
    <row r="59" spans="1:32" x14ac:dyDescent="0.25">
      <c r="A59" s="10"/>
      <c r="B59" s="10"/>
      <c r="D59" s="10"/>
      <c r="F59" s="10"/>
      <c r="G59" s="10"/>
      <c r="H59" s="10"/>
      <c r="I59" s="10"/>
      <c r="K59" s="10"/>
      <c r="L59" s="10"/>
      <c r="N59" s="10"/>
      <c r="Q59" s="10"/>
      <c r="R59" s="10"/>
    </row>
    <row r="60" spans="1:32" x14ac:dyDescent="0.25">
      <c r="B60" t="s">
        <v>10</v>
      </c>
      <c r="S60" s="10"/>
      <c r="T60" s="10"/>
      <c r="U60" s="10"/>
      <c r="V60" s="10"/>
      <c r="W60" s="10"/>
      <c r="X60" s="10"/>
      <c r="Y60" s="10"/>
      <c r="Z60" s="10"/>
      <c r="AA60" s="10"/>
      <c r="AF60" s="10"/>
    </row>
    <row r="61" spans="1:32" x14ac:dyDescent="0.25">
      <c r="D61" s="3" t="str">
        <f>Query2_USERN</f>
        <v>Шушпанникова Елена Викторовна</v>
      </c>
      <c r="E61" s="3"/>
    </row>
    <row r="62" spans="1:32" x14ac:dyDescent="0.25">
      <c r="B62" t="s">
        <v>11</v>
      </c>
      <c r="D62" s="3" t="str">
        <f>Query2_USERT</f>
        <v>(347)221-57-56</v>
      </c>
      <c r="E62" s="3"/>
    </row>
    <row r="63" spans="1:32" x14ac:dyDescent="0.25">
      <c r="D63" s="3" t="str">
        <f>Query2_USERE</f>
        <v/>
      </c>
      <c r="E63" s="3"/>
    </row>
  </sheetData>
  <mergeCells count="28">
    <mergeCell ref="E53:Q53"/>
    <mergeCell ref="B2:Q2"/>
    <mergeCell ref="B4:B5"/>
    <mergeCell ref="D4:D5"/>
    <mergeCell ref="P4:P5"/>
    <mergeCell ref="Q4:Q5"/>
    <mergeCell ref="F4:F5"/>
    <mergeCell ref="G4:G5"/>
    <mergeCell ref="H4:M4"/>
    <mergeCell ref="C4:C5"/>
    <mergeCell ref="O4:O5"/>
    <mergeCell ref="N4:N5"/>
    <mergeCell ref="E56:Q56"/>
    <mergeCell ref="E57:Q57"/>
    <mergeCell ref="E4:E5"/>
    <mergeCell ref="E51:Q51"/>
    <mergeCell ref="E52:Q52"/>
    <mergeCell ref="E54:Q54"/>
    <mergeCell ref="B49:Q49"/>
    <mergeCell ref="E55:Q55"/>
    <mergeCell ref="B56:D56"/>
    <mergeCell ref="B57:D57"/>
    <mergeCell ref="B51:D51"/>
    <mergeCell ref="B50:Q50"/>
    <mergeCell ref="B55:D55"/>
    <mergeCell ref="B52:D52"/>
    <mergeCell ref="B54:D54"/>
    <mergeCell ref="B53:D53"/>
  </mergeCells>
  <pageMargins left="0.59055118110236227" right="0.39370078740157483" top="0.59055118110236227" bottom="0.39370078740157483" header="0.31496062992125984" footer="0.31496062992125984"/>
  <pageSetup paperSize="9" scale="56" fitToHeight="5" orientation="landscape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5:S6"/>
  <sheetViews>
    <sheetView workbookViewId="0">
      <selection activeCell="A30013" sqref="A30013:Q30014"/>
    </sheetView>
  </sheetViews>
  <sheetFormatPr defaultRowHeight="15" x14ac:dyDescent="0.25"/>
  <sheetData>
    <row r="5" spans="1:19" x14ac:dyDescent="0.25">
      <c r="A5" s="28" t="s">
        <v>28</v>
      </c>
      <c r="B5" t="e">
        <f>XLR_ERRNAME</f>
        <v>#NAME?</v>
      </c>
    </row>
    <row r="6" spans="1:19" x14ac:dyDescent="0.25">
      <c r="A6" t="s">
        <v>29</v>
      </c>
      <c r="B6">
        <v>7101</v>
      </c>
      <c r="C6" s="29" t="s">
        <v>30</v>
      </c>
      <c r="D6">
        <v>6390</v>
      </c>
      <c r="E6" s="29" t="s">
        <v>31</v>
      </c>
      <c r="F6" s="29" t="s">
        <v>32</v>
      </c>
      <c r="G6" s="29" t="s">
        <v>33</v>
      </c>
      <c r="H6" s="29" t="s">
        <v>33</v>
      </c>
      <c r="I6" s="29" t="s">
        <v>33</v>
      </c>
      <c r="J6" s="29" t="s">
        <v>31</v>
      </c>
      <c r="K6" s="29" t="s">
        <v>34</v>
      </c>
      <c r="L6" s="29" t="s">
        <v>35</v>
      </c>
      <c r="M6" s="29" t="s">
        <v>36</v>
      </c>
      <c r="N6" s="29" t="s">
        <v>33</v>
      </c>
      <c r="O6">
        <v>1655</v>
      </c>
      <c r="P6" s="29" t="s">
        <v>37</v>
      </c>
      <c r="Q6">
        <v>0</v>
      </c>
      <c r="R6" s="29" t="s">
        <v>33</v>
      </c>
      <c r="S6" s="29" t="s">
        <v>38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Query1</vt:lpstr>
      <vt:lpstr>Query3</vt:lpstr>
    </vt:vector>
  </TitlesOfParts>
  <Company>RSC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Шушпанникова Елена Викторовна</dc:creator>
  <cp:lastModifiedBy>Шушпанникова Елена Викторовна</cp:lastModifiedBy>
  <cp:lastPrinted>2015-04-24T06:31:59Z</cp:lastPrinted>
  <dcterms:created xsi:type="dcterms:W3CDTF">2013-12-19T08:11:42Z</dcterms:created>
  <dcterms:modified xsi:type="dcterms:W3CDTF">2015-05-12T09:48:09Z</dcterms:modified>
</cp:coreProperties>
</file>